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otte\Documents\Ecole d'Ingé\Associations\Raid Sigma Clermont\Raid 2023\"/>
    </mc:Choice>
  </mc:AlternateContent>
  <xr:revisionPtr revIDLastSave="0" documentId="8_{183C854C-5E3C-4837-A2E6-076F2CD3A5F2}" xr6:coauthVersionLast="47" xr6:coauthVersionMax="47" xr10:uidLastSave="{00000000-0000-0000-0000-000000000000}"/>
  <bookViews>
    <workbookView xWindow="-120" yWindow="-120" windowWidth="20730" windowHeight="1116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3" i="1"/>
  <c r="AD4" i="1"/>
  <c r="AD5" i="1"/>
  <c r="Z23" i="1"/>
  <c r="W23" i="1"/>
  <c r="T23" i="1"/>
  <c r="Q23" i="1"/>
  <c r="N23" i="1"/>
  <c r="K23" i="1"/>
  <c r="H23" i="1"/>
  <c r="E23" i="1"/>
  <c r="Z22" i="1"/>
  <c r="W22" i="1"/>
  <c r="T22" i="1"/>
  <c r="Q22" i="1"/>
  <c r="N22" i="1"/>
  <c r="K22" i="1"/>
  <c r="H22" i="1"/>
  <c r="E22" i="1"/>
  <c r="Z21" i="1"/>
  <c r="W21" i="1"/>
  <c r="T21" i="1"/>
  <c r="Q21" i="1"/>
  <c r="N21" i="1"/>
  <c r="K21" i="1"/>
  <c r="H21" i="1"/>
  <c r="E21" i="1"/>
  <c r="Z20" i="1"/>
  <c r="W20" i="1"/>
  <c r="T20" i="1"/>
  <c r="Q20" i="1"/>
  <c r="N20" i="1"/>
  <c r="K20" i="1"/>
  <c r="H20" i="1"/>
  <c r="E20" i="1"/>
  <c r="Z19" i="1"/>
  <c r="W19" i="1"/>
  <c r="T19" i="1"/>
  <c r="Q19" i="1"/>
  <c r="N19" i="1"/>
  <c r="K19" i="1"/>
  <c r="H19" i="1"/>
  <c r="E19" i="1"/>
  <c r="Z18" i="1"/>
  <c r="W18" i="1"/>
  <c r="T18" i="1"/>
  <c r="Q18" i="1"/>
  <c r="N18" i="1"/>
  <c r="K18" i="1"/>
  <c r="H18" i="1"/>
  <c r="E18" i="1"/>
  <c r="Z17" i="1"/>
  <c r="W17" i="1"/>
  <c r="T17" i="1"/>
  <c r="Q17" i="1"/>
  <c r="N17" i="1"/>
  <c r="K17" i="1"/>
  <c r="H17" i="1"/>
  <c r="E17" i="1"/>
  <c r="Z16" i="1"/>
  <c r="W16" i="1"/>
  <c r="T16" i="1"/>
  <c r="Q16" i="1"/>
  <c r="N16" i="1"/>
  <c r="K16" i="1"/>
  <c r="H16" i="1"/>
  <c r="E16" i="1"/>
  <c r="Z15" i="1"/>
  <c r="W15" i="1"/>
  <c r="T15" i="1"/>
  <c r="Q15" i="1"/>
  <c r="N15" i="1"/>
  <c r="K15" i="1"/>
  <c r="H15" i="1"/>
  <c r="E15" i="1"/>
  <c r="Z14" i="1"/>
  <c r="W14" i="1"/>
  <c r="T14" i="1"/>
  <c r="Q14" i="1"/>
  <c r="N14" i="1"/>
  <c r="K14" i="1"/>
  <c r="H14" i="1"/>
  <c r="E14" i="1"/>
  <c r="Z13" i="1"/>
  <c r="W13" i="1"/>
  <c r="T13" i="1"/>
  <c r="Q13" i="1"/>
  <c r="N13" i="1"/>
  <c r="K13" i="1"/>
  <c r="H13" i="1"/>
  <c r="E13" i="1"/>
  <c r="Z12" i="1"/>
  <c r="W12" i="1"/>
  <c r="T12" i="1"/>
  <c r="Q12" i="1"/>
  <c r="N12" i="1"/>
  <c r="K12" i="1"/>
  <c r="H12" i="1"/>
  <c r="E12" i="1"/>
  <c r="Z11" i="1"/>
  <c r="W11" i="1"/>
  <c r="T11" i="1"/>
  <c r="Q11" i="1"/>
  <c r="N11" i="1"/>
  <c r="K11" i="1"/>
  <c r="H11" i="1"/>
  <c r="E11" i="1"/>
  <c r="Z10" i="1"/>
  <c r="W10" i="1"/>
  <c r="T10" i="1"/>
  <c r="Q10" i="1"/>
  <c r="N10" i="1"/>
  <c r="K10" i="1"/>
  <c r="H10" i="1"/>
  <c r="E10" i="1"/>
  <c r="Z9" i="1"/>
  <c r="W9" i="1"/>
  <c r="T9" i="1"/>
  <c r="Q9" i="1"/>
  <c r="N9" i="1"/>
  <c r="K9" i="1"/>
  <c r="H9" i="1"/>
  <c r="E9" i="1"/>
  <c r="Z8" i="1"/>
  <c r="W8" i="1"/>
  <c r="T8" i="1"/>
  <c r="Q8" i="1"/>
  <c r="N8" i="1"/>
  <c r="K8" i="1"/>
  <c r="H8" i="1"/>
  <c r="E8" i="1"/>
  <c r="Z7" i="1"/>
  <c r="W7" i="1"/>
  <c r="T7" i="1"/>
  <c r="Q7" i="1"/>
  <c r="N7" i="1"/>
  <c r="K7" i="1"/>
  <c r="H7" i="1"/>
  <c r="E7" i="1"/>
  <c r="Z6" i="1"/>
  <c r="W6" i="1"/>
  <c r="T6" i="1"/>
  <c r="Q6" i="1"/>
  <c r="N6" i="1"/>
  <c r="K6" i="1"/>
  <c r="H6" i="1"/>
  <c r="E6" i="1"/>
  <c r="Z5" i="1"/>
  <c r="W5" i="1"/>
  <c r="T5" i="1"/>
  <c r="Q5" i="1"/>
  <c r="N5" i="1"/>
  <c r="K5" i="1"/>
  <c r="H5" i="1"/>
  <c r="E5" i="1"/>
  <c r="Z4" i="1"/>
  <c r="W4" i="1"/>
  <c r="T4" i="1"/>
  <c r="Q4" i="1"/>
  <c r="N4" i="1"/>
  <c r="K4" i="1"/>
  <c r="H4" i="1"/>
  <c r="E4" i="1"/>
  <c r="AE3" i="1"/>
  <c r="Z3" i="1"/>
  <c r="AA3" i="1" s="1"/>
  <c r="W3" i="1"/>
  <c r="X3" i="1" s="1"/>
  <c r="T3" i="1"/>
  <c r="U3" i="1" s="1"/>
  <c r="Q3" i="1"/>
  <c r="R3" i="1" s="1"/>
  <c r="N3" i="1"/>
  <c r="O3" i="1" s="1"/>
  <c r="K3" i="1"/>
  <c r="L3" i="1" s="1"/>
  <c r="H3" i="1"/>
  <c r="I3" i="1" s="1"/>
  <c r="E3" i="1"/>
  <c r="F3" i="1" s="1"/>
  <c r="F4" i="1" l="1"/>
  <c r="I4" i="1"/>
  <c r="L4" i="1"/>
  <c r="O4" i="1"/>
  <c r="R4" i="1"/>
  <c r="U4" i="1"/>
  <c r="X4" i="1"/>
  <c r="AA4" i="1"/>
  <c r="AE4" i="1"/>
  <c r="F5" i="1"/>
  <c r="I5" i="1"/>
  <c r="L5" i="1"/>
  <c r="O5" i="1"/>
  <c r="R5" i="1"/>
  <c r="U5" i="1"/>
  <c r="X5" i="1"/>
  <c r="AA5" i="1"/>
  <c r="AE5" i="1"/>
  <c r="F6" i="1"/>
  <c r="I6" i="1"/>
  <c r="L6" i="1"/>
  <c r="O6" i="1"/>
  <c r="R6" i="1"/>
  <c r="U6" i="1"/>
  <c r="X6" i="1"/>
  <c r="AA6" i="1"/>
  <c r="AE6" i="1"/>
  <c r="F7" i="1"/>
  <c r="I7" i="1"/>
  <c r="L7" i="1"/>
  <c r="O7" i="1"/>
  <c r="R7" i="1"/>
  <c r="U7" i="1"/>
  <c r="X7" i="1"/>
  <c r="AA7" i="1"/>
  <c r="AE7" i="1"/>
  <c r="F8" i="1"/>
  <c r="I8" i="1"/>
  <c r="L8" i="1"/>
  <c r="O8" i="1"/>
  <c r="R8" i="1"/>
  <c r="U8" i="1"/>
  <c r="X8" i="1"/>
  <c r="AA8" i="1"/>
  <c r="AE8" i="1"/>
  <c r="F9" i="1"/>
  <c r="I9" i="1"/>
  <c r="L9" i="1"/>
  <c r="O9" i="1"/>
  <c r="R9" i="1"/>
  <c r="U9" i="1"/>
  <c r="X9" i="1"/>
  <c r="AA9" i="1"/>
  <c r="AE9" i="1"/>
  <c r="F10" i="1"/>
  <c r="I10" i="1"/>
  <c r="L10" i="1"/>
  <c r="O10" i="1"/>
  <c r="R10" i="1"/>
  <c r="U10" i="1"/>
  <c r="X10" i="1"/>
  <c r="AA10" i="1"/>
  <c r="AE10" i="1"/>
  <c r="F11" i="1"/>
  <c r="I11" i="1"/>
  <c r="L11" i="1"/>
  <c r="O11" i="1"/>
  <c r="R11" i="1"/>
  <c r="U11" i="1"/>
  <c r="X11" i="1"/>
  <c r="AA11" i="1"/>
  <c r="AE11" i="1"/>
  <c r="F12" i="1"/>
  <c r="I12" i="1"/>
  <c r="L12" i="1"/>
  <c r="O12" i="1"/>
  <c r="R12" i="1"/>
  <c r="U12" i="1"/>
  <c r="X12" i="1"/>
  <c r="AA12" i="1"/>
  <c r="AE12" i="1"/>
  <c r="F13" i="1"/>
  <c r="I13" i="1"/>
  <c r="L13" i="1"/>
  <c r="O13" i="1"/>
  <c r="R13" i="1"/>
  <c r="U13" i="1"/>
  <c r="X13" i="1"/>
  <c r="AA13" i="1"/>
  <c r="AE13" i="1"/>
  <c r="F14" i="1"/>
  <c r="I14" i="1"/>
  <c r="L14" i="1"/>
  <c r="O14" i="1"/>
  <c r="R14" i="1"/>
  <c r="U14" i="1"/>
  <c r="X14" i="1"/>
  <c r="AA14" i="1"/>
  <c r="AE14" i="1"/>
  <c r="F15" i="1"/>
  <c r="I15" i="1"/>
  <c r="L15" i="1"/>
  <c r="O15" i="1"/>
  <c r="R15" i="1"/>
  <c r="U15" i="1"/>
  <c r="X15" i="1"/>
  <c r="AA15" i="1"/>
  <c r="AE15" i="1"/>
  <c r="F16" i="1"/>
  <c r="I16" i="1"/>
  <c r="L16" i="1"/>
  <c r="O16" i="1"/>
  <c r="R16" i="1"/>
  <c r="U16" i="1"/>
  <c r="X16" i="1"/>
  <c r="AA16" i="1"/>
  <c r="AE16" i="1"/>
  <c r="F17" i="1"/>
  <c r="I17" i="1"/>
  <c r="L17" i="1"/>
  <c r="O17" i="1"/>
  <c r="R17" i="1"/>
  <c r="U17" i="1"/>
  <c r="X17" i="1"/>
  <c r="AA17" i="1"/>
  <c r="AE17" i="1"/>
  <c r="F18" i="1"/>
  <c r="I18" i="1"/>
  <c r="L18" i="1"/>
  <c r="O18" i="1"/>
  <c r="R18" i="1"/>
  <c r="U18" i="1"/>
  <c r="X18" i="1"/>
  <c r="AA18" i="1"/>
  <c r="AE18" i="1"/>
  <c r="F19" i="1"/>
  <c r="I19" i="1"/>
  <c r="L19" i="1"/>
  <c r="O19" i="1"/>
  <c r="R19" i="1"/>
  <c r="U19" i="1"/>
  <c r="X19" i="1"/>
  <c r="AA19" i="1"/>
  <c r="AE19" i="1"/>
  <c r="F20" i="1"/>
  <c r="I20" i="1"/>
  <c r="L20" i="1"/>
  <c r="O20" i="1"/>
  <c r="R20" i="1"/>
  <c r="U20" i="1"/>
  <c r="X20" i="1"/>
  <c r="AA20" i="1"/>
  <c r="AE20" i="1"/>
  <c r="F21" i="1"/>
  <c r="I21" i="1"/>
  <c r="L21" i="1"/>
  <c r="O21" i="1"/>
  <c r="R21" i="1"/>
  <c r="U21" i="1"/>
  <c r="X21" i="1"/>
  <c r="AA21" i="1"/>
  <c r="AE21" i="1"/>
  <c r="F22" i="1"/>
  <c r="I22" i="1"/>
  <c r="L22" i="1"/>
  <c r="O22" i="1"/>
  <c r="R22" i="1"/>
  <c r="U22" i="1"/>
  <c r="X22" i="1"/>
  <c r="AA22" i="1"/>
  <c r="AE22" i="1"/>
  <c r="F23" i="1"/>
  <c r="I23" i="1"/>
  <c r="L23" i="1"/>
  <c r="O23" i="1"/>
  <c r="R23" i="1"/>
  <c r="U23" i="1"/>
  <c r="X23" i="1"/>
  <c r="AA23" i="1"/>
  <c r="AE23" i="1"/>
</calcChain>
</file>

<file path=xl/sharedStrings.xml><?xml version="1.0" encoding="utf-8"?>
<sst xmlns="http://schemas.openxmlformats.org/spreadsheetml/2006/main" count="52" uniqueCount="52">
  <si>
    <t>N°Dossard</t>
  </si>
  <si>
    <t>Nom Bin</t>
  </si>
  <si>
    <t>H départ</t>
  </si>
  <si>
    <t>Temps VTT+ trail 1</t>
  </si>
  <si>
    <t>Classement VTT+ trail 1</t>
  </si>
  <si>
    <t>H départ CO 1</t>
  </si>
  <si>
    <t>Temps CO 1</t>
  </si>
  <si>
    <t>Classement CO 1</t>
  </si>
  <si>
    <t>H départ VTT 2</t>
  </si>
  <si>
    <t>Temps VTT 2</t>
  </si>
  <si>
    <t>Classement VTT 2</t>
  </si>
  <si>
    <t>H départ CO 2</t>
  </si>
  <si>
    <t>Temps CO 2</t>
  </si>
  <si>
    <t>Classement CO 2</t>
  </si>
  <si>
    <t>H départ VTT 3</t>
  </si>
  <si>
    <t>Temps VTT 3</t>
  </si>
  <si>
    <t>Classement VTT 3</t>
  </si>
  <si>
    <t>H départ canoê</t>
  </si>
  <si>
    <t>Temps canoë</t>
  </si>
  <si>
    <t>Classement canoë</t>
  </si>
  <si>
    <t>H départ VTT 4</t>
  </si>
  <si>
    <t>Temps VTT 4</t>
  </si>
  <si>
    <t>Classement VTT 4</t>
  </si>
  <si>
    <t>H départ R&amp;B</t>
  </si>
  <si>
    <t>Temps R&amp;B</t>
  </si>
  <si>
    <t>Classement R&amp;B</t>
  </si>
  <si>
    <t>Pén CO</t>
  </si>
  <si>
    <t>H arrivée</t>
  </si>
  <si>
    <t>Temps tot</t>
  </si>
  <si>
    <t>Classement</t>
  </si>
  <si>
    <t xml:space="preserve">Pen </t>
  </si>
  <si>
    <t>Le lièvre et la tortue</t>
  </si>
  <si>
    <t>Binôme 19/sans nom</t>
  </si>
  <si>
    <t>Lovier</t>
  </si>
  <si>
    <t>Belote</t>
  </si>
  <si>
    <t>LAMACLEFLO</t>
  </si>
  <si>
    <t>Les Vezoul</t>
  </si>
  <si>
    <t>cabinet du Louvre</t>
  </si>
  <si>
    <t>Team Bretzel</t>
  </si>
  <si>
    <t>QUINTAMANOHA</t>
  </si>
  <si>
    <t>Les poulets de Bresse</t>
  </si>
  <si>
    <t>Les Patates</t>
  </si>
  <si>
    <t>Les twins</t>
  </si>
  <si>
    <t>BARON BARONNE</t>
  </si>
  <si>
    <t>Les Avant Tu Riais</t>
  </si>
  <si>
    <t>Team Trail Puyricard</t>
  </si>
  <si>
    <t>Las caracolas 🐌</t>
  </si>
  <si>
    <t>CHIMIX</t>
  </si>
  <si>
    <t>KAïs</t>
  </si>
  <si>
    <t>L'administration</t>
  </si>
  <si>
    <t>Marines POWER</t>
  </si>
  <si>
    <t>Les B's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</si>
</sst>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D9D9D9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wrapText="1"/>
    </xf>
    <xf numFmtId="1" fontId="0" fillId="0" borderId="0" xfId="0" applyNumberForma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30">
    <dxf>
      <numFmt numFmtId="164" formatCode="[$-F400]h:mm:ss\ AM/PM"/>
    </dxf>
    <dxf>
      <numFmt numFmtId="0" formatCode="General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2" formatCode="0.0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fill>
        <patternFill patternType="none">
          <fgColor indexed="64"/>
          <bgColor auto="1"/>
        </patternFill>
      </fill>
    </dxf>
    <dxf>
      <border outline="0">
        <right style="medium">
          <color rgb="FFCCCCCC"/>
        </right>
      </border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B2:AE23" totalsRowShown="0" headerRowDxfId="29">
  <autoFilter ref="B2:AE23"/>
  <sortState xmlns:xlrd2="http://schemas.microsoft.com/office/spreadsheetml/2017/richdata2" ref="B3:AE23">
    <sortCondition ref="AE3:AE24"/>
  </sortState>
  <tableColumns count="30">
    <tableColumn id="1" name="N°Dossard" dataDxfId="28"/>
    <tableColumn id="2" name="Nom Bin" dataDxfId="27"/>
    <tableColumn id="3" name="H départ" dataDxfId="26"/>
    <tableColumn id="16" name="Temps VTT+ trail 1" dataDxfId="25">
      <calculatedColumnFormula>Tableau1[[#This Row],[H départ CO 1]]-Tableau1[[#This Row],[H départ]]</calculatedColumnFormula>
    </tableColumn>
    <tableColumn id="6" name="Classement VTT+ trail 1" dataDxfId="24">
      <calculatedColumnFormula>RANK(Tableau1[[#This Row],[Temps VTT+ trail 1]],Tableau1[Temps VTT+ trail 1],1)</calculatedColumnFormula>
    </tableColumn>
    <tableColumn id="13" name="H départ CO 1" dataDxfId="23"/>
    <tableColumn id="17" name="Temps CO 1" dataDxfId="22">
      <calculatedColumnFormula>Tableau1[[#This Row],[H départ VTT 2]]-Tableau1[[#This Row],[H départ CO 1]]</calculatedColumnFormula>
    </tableColumn>
    <tableColumn id="7" name="Classement CO 1" dataDxfId="21">
      <calculatedColumnFormula>RANK(Tableau1[[#This Row],[Temps CO 1]],Tableau1[Temps CO 1],1)</calculatedColumnFormula>
    </tableColumn>
    <tableColumn id="14" name="H départ VTT 2" dataDxfId="20"/>
    <tableColumn id="18" name="Temps VTT 2" dataDxfId="19">
      <calculatedColumnFormula>Tableau1[[#This Row],[H départ CO 2]]-Tableau1[[#This Row],[H départ VTT 2]]</calculatedColumnFormula>
    </tableColumn>
    <tableColumn id="12" name="Classement VTT 2" dataDxfId="18">
      <calculatedColumnFormula>RANK(Tableau1[[#This Row],[Temps VTT 2]],Tableau1[Temps VTT 2],1)</calculatedColumnFormula>
    </tableColumn>
    <tableColumn id="11" name="H départ CO 2" dataDxfId="17"/>
    <tableColumn id="20" name="Temps CO 2" dataDxfId="16">
      <calculatedColumnFormula>Tableau1[[#This Row],[H départ VTT 3]]-Tableau1[[#This Row],[H départ CO 2]]</calculatedColumnFormula>
    </tableColumn>
    <tableColumn id="15" name="Classement CO 2" dataDxfId="15">
      <calculatedColumnFormula>RANK(Tableau1[[#This Row],[Temps CO 2]],Tableau1[Temps CO 2],1)</calculatedColumnFormula>
    </tableColumn>
    <tableColumn id="19" name="H départ VTT 3" dataDxfId="14"/>
    <tableColumn id="27" name="Temps VTT 3" dataDxfId="13">
      <calculatedColumnFormula>Tableau1[[#This Row],[H départ canoê]]-Tableau1[[#This Row],[H départ VTT 3]]</calculatedColumnFormula>
    </tableColumn>
    <tableColumn id="28" name="Classement VTT 3" dataDxfId="12">
      <calculatedColumnFormula>RANK(Tableau1[[#This Row],[Temps VTT 3]],Tableau1[Temps VTT 3],1)</calculatedColumnFormula>
    </tableColumn>
    <tableColumn id="26" name="H départ canoê" dataDxfId="11"/>
    <tableColumn id="25" name="Temps canoë" dataDxfId="10">
      <calculatedColumnFormula>Tableau1[[#This Row],[H départ VTT 4]]-Tableau1[[#This Row],[H départ canoê]]</calculatedColumnFormula>
    </tableColumn>
    <tableColumn id="29" name="Classement canoë" dataDxfId="9">
      <calculatedColumnFormula>RANK(Tableau1[[#This Row],[Temps canoë]],Tableau1[Temps canoë],1)</calculatedColumnFormula>
    </tableColumn>
    <tableColumn id="24" name="H départ VTT 4" dataDxfId="8"/>
    <tableColumn id="23" name="Temps VTT 4" dataDxfId="7">
      <calculatedColumnFormula>Tableau1[[#This Row],[H départ R&amp;B]]-Tableau1[[#This Row],[H départ VTT 4]]</calculatedColumnFormula>
    </tableColumn>
    <tableColumn id="30" name="Classement VTT 4" dataDxfId="6">
      <calculatedColumnFormula>RANK(Tableau1[[#This Row],[Temps VTT 4]],Tableau1[Temps VTT 4],1)</calculatedColumnFormula>
    </tableColumn>
    <tableColumn id="22" name="H départ R&amp;B" dataDxfId="5"/>
    <tableColumn id="21" name="Temps R&amp;B" dataDxfId="4">
      <calculatedColumnFormula>Tableau1[[#This Row],[H arrivée]]-Tableau1[[#This Row],[H départ R&amp;B]]</calculatedColumnFormula>
    </tableColumn>
    <tableColumn id="31" name="Classement R&amp;B" dataDxfId="3">
      <calculatedColumnFormula>RANK(Tableau1[[#This Row],[Temps R&amp;B]],Tableau1[Temps R&amp;B],1)</calculatedColumnFormula>
    </tableColumn>
    <tableColumn id="4" name="Pén CO"/>
    <tableColumn id="8" name="H arrivée" dataDxfId="2"/>
    <tableColumn id="9" name="Temps tot" dataDxfId="0">
      <calculatedColumnFormula>Tableau1[[#This Row],[H arrivée]]-Tableau1[[#This Row],[H départ]]+Tableau1[[#This Row],[Pén CO]]*AH$2</calculatedColumnFormula>
    </tableColumn>
    <tableColumn id="10" name="Classement" dataDxfId="1">
      <calculatedColumnFormula>RANK(Tableau1[[#This Row],[Temps tot]],Tableau1[Temps tot],1)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23"/>
  <sheetViews>
    <sheetView tabSelected="1" workbookViewId="0">
      <selection activeCell="AG4" sqref="AG4"/>
    </sheetView>
  </sheetViews>
  <sheetFormatPr baseColWidth="10" defaultRowHeight="15" x14ac:dyDescent="0.25"/>
  <cols>
    <col min="2" max="2" width="12.42578125" bestFit="1" customWidth="1"/>
    <col min="3" max="3" width="21.7109375" customWidth="1"/>
    <col min="4" max="4" width="10.85546875" bestFit="1" customWidth="1"/>
    <col min="5" max="5" width="19.42578125" bestFit="1" customWidth="1"/>
    <col min="6" max="6" width="24" bestFit="1" customWidth="1"/>
    <col min="7" max="7" width="15.28515625" bestFit="1" customWidth="1"/>
    <col min="8" max="8" width="13.5703125" bestFit="1" customWidth="1"/>
    <col min="9" max="9" width="18" bestFit="1" customWidth="1"/>
    <col min="10" max="10" width="16" bestFit="1" customWidth="1"/>
    <col min="11" max="11" width="14.28515625" bestFit="1" customWidth="1"/>
    <col min="12" max="12" width="18.85546875" bestFit="1" customWidth="1"/>
    <col min="13" max="13" width="15.28515625" bestFit="1" customWidth="1"/>
    <col min="14" max="14" width="13.5703125" bestFit="1" customWidth="1"/>
    <col min="15" max="15" width="18" bestFit="1" customWidth="1"/>
    <col min="16" max="16" width="16" bestFit="1" customWidth="1"/>
    <col min="17" max="17" width="14.28515625" bestFit="1" customWidth="1"/>
    <col min="18" max="18" width="18.85546875" bestFit="1" customWidth="1"/>
    <col min="19" max="19" width="16.5703125" bestFit="1" customWidth="1"/>
    <col min="20" max="20" width="14.85546875" bestFit="1" customWidth="1"/>
    <col min="22" max="22" width="16" bestFit="1" customWidth="1"/>
    <col min="23" max="23" width="14.28515625" bestFit="1" customWidth="1"/>
    <col min="24" max="24" width="18.85546875" bestFit="1" customWidth="1"/>
    <col min="25" max="25" width="15.140625" bestFit="1" customWidth="1"/>
    <col min="26" max="26" width="13.42578125" bestFit="1" customWidth="1"/>
    <col min="27" max="27" width="17.85546875" bestFit="1" customWidth="1"/>
    <col min="28" max="28" width="9.7109375" bestFit="1" customWidth="1"/>
    <col min="29" max="29" width="11.28515625" bestFit="1" customWidth="1"/>
    <col min="30" max="30" width="12.140625" bestFit="1" customWidth="1"/>
    <col min="31" max="31" width="13.5703125" bestFit="1" customWidth="1"/>
  </cols>
  <sheetData>
    <row r="2" spans="2:34" ht="15.75" thickBot="1" x14ac:dyDescent="0.3">
      <c r="B2" t="s">
        <v>0</v>
      </c>
      <c r="C2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t="s">
        <v>26</v>
      </c>
      <c r="AC2" s="1" t="s">
        <v>27</v>
      </c>
      <c r="AD2" t="s">
        <v>28</v>
      </c>
      <c r="AE2" s="1" t="s">
        <v>29</v>
      </c>
      <c r="AG2" s="2" t="s">
        <v>30</v>
      </c>
      <c r="AH2" s="1">
        <v>6.9444444444444441E-3</v>
      </c>
    </row>
    <row r="3" spans="2:34" ht="15.75" thickBot="1" x14ac:dyDescent="0.3">
      <c r="B3">
        <v>9</v>
      </c>
      <c r="C3" s="3" t="s">
        <v>31</v>
      </c>
      <c r="D3" s="1">
        <v>0.39583333333333331</v>
      </c>
      <c r="E3" s="1">
        <f>Tableau1[[#This Row],[H départ CO 1]]-Tableau1[[#This Row],[H départ]]</f>
        <v>2.7824074074074057E-2</v>
      </c>
      <c r="F3" s="4">
        <f>RANK(Tableau1[[#This Row],[Temps VTT+ trail 1]],Tableau1[Temps VTT+ trail 1],1)</f>
        <v>5</v>
      </c>
      <c r="G3" s="1">
        <v>0.42365740740740737</v>
      </c>
      <c r="H3" s="1">
        <f>Tableau1[[#This Row],[H départ VTT 2]]-Tableau1[[#This Row],[H départ CO 1]]</f>
        <v>1.460648148148147E-2</v>
      </c>
      <c r="I3" s="4">
        <f>RANK(Tableau1[[#This Row],[Temps CO 1]],Tableau1[Temps CO 1],1)</f>
        <v>6</v>
      </c>
      <c r="J3" s="1">
        <v>0.43826388888888884</v>
      </c>
      <c r="K3" s="1">
        <f>Tableau1[[#This Row],[H départ CO 2]]-Tableau1[[#This Row],[H départ VTT 2]]</f>
        <v>1.6122685185185226E-2</v>
      </c>
      <c r="L3" s="4">
        <f>RANK(Tableau1[[#This Row],[Temps VTT 2]],Tableau1[Temps VTT 2],1)</f>
        <v>9</v>
      </c>
      <c r="M3" s="1">
        <v>0.45438657407407407</v>
      </c>
      <c r="N3" s="1">
        <f>Tableau1[[#This Row],[H départ VTT 3]]-Tableau1[[#This Row],[H départ CO 2]]</f>
        <v>1.5949074074074088E-2</v>
      </c>
      <c r="O3" s="4">
        <f>RANK(Tableau1[[#This Row],[Temps CO 2]],Tableau1[Temps CO 2],1)</f>
        <v>1</v>
      </c>
      <c r="P3" s="1">
        <v>0.47033564814814816</v>
      </c>
      <c r="Q3" s="1">
        <f>Tableau1[[#This Row],[H départ canoê]]-Tableau1[[#This Row],[H départ VTT 3]]</f>
        <v>3.5185185185185319E-3</v>
      </c>
      <c r="R3" s="4">
        <f>RANK(Tableau1[[#This Row],[Temps VTT 3]],Tableau1[Temps VTT 3],1)</f>
        <v>3</v>
      </c>
      <c r="S3" s="1">
        <v>0.47385416666666669</v>
      </c>
      <c r="T3" s="1">
        <f>Tableau1[[#This Row],[H départ VTT 4]]-Tableau1[[#This Row],[H départ canoê]]</f>
        <v>8.8657407407407018E-3</v>
      </c>
      <c r="U3" s="4">
        <f>RANK(Tableau1[[#This Row],[Temps canoë]],Tableau1[Temps canoë],1)</f>
        <v>18</v>
      </c>
      <c r="V3" s="1">
        <v>0.48271990740740739</v>
      </c>
      <c r="W3" s="1">
        <f>Tableau1[[#This Row],[H départ R&amp;B]]-Tableau1[[#This Row],[H départ VTT 4]]</f>
        <v>3.6458333333333481E-3</v>
      </c>
      <c r="X3" s="4">
        <f>RANK(Tableau1[[#This Row],[Temps VTT 4]],Tableau1[Temps VTT 4],1)</f>
        <v>8</v>
      </c>
      <c r="Y3" s="1">
        <v>0.48636574074074074</v>
      </c>
      <c r="Z3" s="1">
        <f>Tableau1[[#This Row],[H arrivée]]-Tableau1[[#This Row],[H départ R&amp;B]]</f>
        <v>7.8703703703703609E-3</v>
      </c>
      <c r="AA3" s="4">
        <f>RANK(Tableau1[[#This Row],[Temps R&amp;B]],Tableau1[Temps R&amp;B],1)</f>
        <v>4</v>
      </c>
      <c r="AB3">
        <v>0</v>
      </c>
      <c r="AC3" s="1">
        <v>0.4942361111111111</v>
      </c>
      <c r="AD3" s="1">
        <f>Tableau1[[#This Row],[H arrivée]]-Tableau1[[#This Row],[H départ]]+Tableau1[[#This Row],[Pén CO]]*AH$2</f>
        <v>9.8402777777777783E-2</v>
      </c>
      <c r="AE3">
        <f>RANK(Tableau1[[#This Row],[Temps tot]],Tableau1[Temps tot],1)</f>
        <v>1</v>
      </c>
    </row>
    <row r="4" spans="2:34" ht="15.75" thickBot="1" x14ac:dyDescent="0.3">
      <c r="B4">
        <v>19</v>
      </c>
      <c r="C4" s="5" t="s">
        <v>32</v>
      </c>
      <c r="D4" s="1">
        <v>0.39583333333333298</v>
      </c>
      <c r="E4" s="1">
        <f>Tableau1[[#This Row],[H départ CO 1]]-Tableau1[[#This Row],[H départ]]</f>
        <v>2.6875000000000315E-2</v>
      </c>
      <c r="F4" s="4">
        <f>RANK(Tableau1[[#This Row],[Temps VTT+ trail 1]],Tableau1[Temps VTT+ trail 1],1)</f>
        <v>3</v>
      </c>
      <c r="G4" s="1">
        <v>0.4227083333333333</v>
      </c>
      <c r="H4" s="1">
        <f>Tableau1[[#This Row],[H départ VTT 2]]-Tableau1[[#This Row],[H départ CO 1]]</f>
        <v>1.3807870370370456E-2</v>
      </c>
      <c r="I4" s="4">
        <f>RANK(Tableau1[[#This Row],[Temps CO 1]],Tableau1[Temps CO 1],1)</f>
        <v>4</v>
      </c>
      <c r="J4" s="1">
        <v>0.43651620370370375</v>
      </c>
      <c r="K4" s="1">
        <f>Tableau1[[#This Row],[H départ CO 2]]-Tableau1[[#This Row],[H départ VTT 2]]</f>
        <v>1.7824074074074048E-2</v>
      </c>
      <c r="L4" s="4">
        <f>RANK(Tableau1[[#This Row],[Temps VTT 2]],Tableau1[Temps VTT 2],1)</f>
        <v>14</v>
      </c>
      <c r="M4" s="1">
        <v>0.4543402777777778</v>
      </c>
      <c r="N4" s="1">
        <f>Tableau1[[#This Row],[H départ VTT 3]]-Tableau1[[#This Row],[H départ CO 2]]</f>
        <v>1.6655092592592569E-2</v>
      </c>
      <c r="O4" s="4">
        <f>RANK(Tableau1[[#This Row],[Temps CO 2]],Tableau1[Temps CO 2],1)</f>
        <v>3</v>
      </c>
      <c r="P4" s="1">
        <v>0.47099537037037037</v>
      </c>
      <c r="Q4" s="1">
        <f>Tableau1[[#This Row],[H départ canoê]]-Tableau1[[#This Row],[H départ VTT 3]]</f>
        <v>3.6111111111111205E-3</v>
      </c>
      <c r="R4" s="4">
        <f>RANK(Tableau1[[#This Row],[Temps VTT 3]],Tableau1[Temps VTT 3],1)</f>
        <v>4</v>
      </c>
      <c r="S4" s="1">
        <v>0.47460648148148149</v>
      </c>
      <c r="T4" s="1">
        <f>Tableau1[[#This Row],[H départ VTT 4]]-Tableau1[[#This Row],[H départ canoê]]</f>
        <v>9.3287037037037002E-3</v>
      </c>
      <c r="U4" s="4">
        <f>RANK(Tableau1[[#This Row],[Temps canoë]],Tableau1[Temps canoë],1)</f>
        <v>20</v>
      </c>
      <c r="V4" s="1">
        <v>0.48393518518518519</v>
      </c>
      <c r="W4" s="1">
        <f>Tableau1[[#This Row],[H départ R&amp;B]]-Tableau1[[#This Row],[H départ VTT 4]]</f>
        <v>3.6226851851852149E-3</v>
      </c>
      <c r="X4" s="4">
        <f>RANK(Tableau1[[#This Row],[Temps VTT 4]],Tableau1[Temps VTT 4],1)</f>
        <v>7</v>
      </c>
      <c r="Y4" s="1">
        <v>0.48755787037037041</v>
      </c>
      <c r="Z4" s="1">
        <f>Tableau1[[#This Row],[H arrivée]]-Tableau1[[#This Row],[H départ R&amp;B]]</f>
        <v>8.2175925925925264E-3</v>
      </c>
      <c r="AA4" s="4">
        <f>RANK(Tableau1[[#This Row],[Temps R&amp;B]],Tableau1[Temps R&amp;B],1)</f>
        <v>7</v>
      </c>
      <c r="AB4">
        <v>0</v>
      </c>
      <c r="AC4" s="1">
        <v>0.49577546296296293</v>
      </c>
      <c r="AD4" s="1">
        <f>Tableau1[[#This Row],[H arrivée]]-Tableau1[[#This Row],[H départ]]+Tableau1[[#This Row],[Pén CO]]*AH$2</f>
        <v>9.994212962962995E-2</v>
      </c>
      <c r="AE4">
        <f>RANK(Tableau1[[#This Row],[Temps tot]],Tableau1[Temps tot],1)</f>
        <v>2</v>
      </c>
    </row>
    <row r="5" spans="2:34" ht="15.75" thickBot="1" x14ac:dyDescent="0.3">
      <c r="B5">
        <v>16</v>
      </c>
      <c r="C5" s="5" t="s">
        <v>33</v>
      </c>
      <c r="D5" s="1">
        <v>0.39583333333333298</v>
      </c>
      <c r="E5" s="1">
        <f>Tableau1[[#This Row],[H départ CO 1]]-Tableau1[[#This Row],[H départ]]</f>
        <v>2.4594907407407773E-2</v>
      </c>
      <c r="F5" s="4">
        <f>RANK(Tableau1[[#This Row],[Temps VTT+ trail 1]],Tableau1[Temps VTT+ trail 1],1)</f>
        <v>2</v>
      </c>
      <c r="G5" s="1">
        <v>0.42042824074074076</v>
      </c>
      <c r="H5" s="1">
        <f>Tableau1[[#This Row],[H départ VTT 2]]-Tableau1[[#This Row],[H départ CO 1]]</f>
        <v>2.3344907407407411E-2</v>
      </c>
      <c r="I5" s="4">
        <f>RANK(Tableau1[[#This Row],[Temps CO 1]],Tableau1[Temps CO 1],1)</f>
        <v>16</v>
      </c>
      <c r="J5" s="1">
        <v>0.44377314814814817</v>
      </c>
      <c r="K5" s="1">
        <f>Tableau1[[#This Row],[H départ CO 2]]-Tableau1[[#This Row],[H départ VTT 2]]</f>
        <v>1.2280092592592551E-2</v>
      </c>
      <c r="L5" s="4">
        <f>RANK(Tableau1[[#This Row],[Temps VTT 2]],Tableau1[Temps VTT 2],1)</f>
        <v>2</v>
      </c>
      <c r="M5" s="1">
        <v>0.45605324074074072</v>
      </c>
      <c r="N5" s="1">
        <f>Tableau1[[#This Row],[H départ VTT 3]]-Tableau1[[#This Row],[H départ CO 2]]</f>
        <v>2.0127314814814834E-2</v>
      </c>
      <c r="O5" s="4">
        <f>RANK(Tableau1[[#This Row],[Temps CO 2]],Tableau1[Temps CO 2],1)</f>
        <v>4</v>
      </c>
      <c r="P5" s="1">
        <v>0.47618055555555555</v>
      </c>
      <c r="Q5" s="1">
        <f>Tableau1[[#This Row],[H départ canoê]]-Tableau1[[#This Row],[H départ VTT 3]]</f>
        <v>5.2893518518518645E-3</v>
      </c>
      <c r="R5" s="4">
        <f>RANK(Tableau1[[#This Row],[Temps VTT 3]],Tableau1[Temps VTT 3],1)</f>
        <v>9</v>
      </c>
      <c r="S5" s="1">
        <v>0.48146990740740742</v>
      </c>
      <c r="T5" s="1">
        <f>Tableau1[[#This Row],[H départ VTT 4]]-Tableau1[[#This Row],[H départ canoê]]</f>
        <v>4.6643518518518223E-3</v>
      </c>
      <c r="U5" s="4">
        <f>RANK(Tableau1[[#This Row],[Temps canoë]],Tableau1[Temps canoë],1)</f>
        <v>7</v>
      </c>
      <c r="V5" s="1">
        <v>0.48613425925925924</v>
      </c>
      <c r="W5" s="1">
        <f>Tableau1[[#This Row],[H départ R&amp;B]]-Tableau1[[#This Row],[H départ VTT 4]]</f>
        <v>3.0324074074074558E-3</v>
      </c>
      <c r="X5" s="4">
        <f>RANK(Tableau1[[#This Row],[Temps VTT 4]],Tableau1[Temps VTT 4],1)</f>
        <v>2</v>
      </c>
      <c r="Y5" s="1">
        <v>0.48916666666666669</v>
      </c>
      <c r="Z5" s="1">
        <f>Tableau1[[#This Row],[H arrivée]]-Tableau1[[#This Row],[H départ R&amp;B]]</f>
        <v>7.5462962962962732E-3</v>
      </c>
      <c r="AA5" s="4">
        <f>RANK(Tableau1[[#This Row],[Temps R&amp;B]],Tableau1[Temps R&amp;B],1)</f>
        <v>3</v>
      </c>
      <c r="AB5">
        <v>0</v>
      </c>
      <c r="AC5" s="1">
        <v>0.49671296296296297</v>
      </c>
      <c r="AD5" s="1">
        <f>Tableau1[[#This Row],[H arrivée]]-Tableau1[[#This Row],[H départ]]+Tableau1[[#This Row],[Pén CO]]*AH$2</f>
        <v>0.10087962962962999</v>
      </c>
      <c r="AE5">
        <f>RANK(Tableau1[[#This Row],[Temps tot]],Tableau1[Temps tot],1)</f>
        <v>3</v>
      </c>
    </row>
    <row r="6" spans="2:34" ht="15.75" thickBot="1" x14ac:dyDescent="0.3">
      <c r="B6">
        <v>2</v>
      </c>
      <c r="C6" s="5" t="s">
        <v>34</v>
      </c>
      <c r="D6" s="1">
        <v>0.39583333333333331</v>
      </c>
      <c r="E6" s="1">
        <f>Tableau1[[#This Row],[H départ CO 1]]-Tableau1[[#This Row],[H départ]]</f>
        <v>2.7916666666666701E-2</v>
      </c>
      <c r="F6" s="4">
        <f>RANK(Tableau1[[#This Row],[Temps VTT+ trail 1]],Tableau1[Temps VTT+ trail 1],1)</f>
        <v>6</v>
      </c>
      <c r="G6" s="1">
        <v>0.42375000000000002</v>
      </c>
      <c r="H6" s="1">
        <f>Tableau1[[#This Row],[H départ VTT 2]]-Tableau1[[#This Row],[H départ CO 1]]</f>
        <v>1.86574074074074E-2</v>
      </c>
      <c r="I6" s="4">
        <f>RANK(Tableau1[[#This Row],[Temps CO 1]],Tableau1[Temps CO 1],1)</f>
        <v>10</v>
      </c>
      <c r="J6" s="1">
        <v>0.44240740740740742</v>
      </c>
      <c r="K6" s="1">
        <f>Tableau1[[#This Row],[H départ CO 2]]-Tableau1[[#This Row],[H départ VTT 2]]</f>
        <v>1.3807870370370345E-2</v>
      </c>
      <c r="L6" s="4">
        <f>RANK(Tableau1[[#This Row],[Temps VTT 2]],Tableau1[Temps VTT 2],1)</f>
        <v>3</v>
      </c>
      <c r="M6" s="1">
        <v>0.45621527777777776</v>
      </c>
      <c r="N6" s="1">
        <f>Tableau1[[#This Row],[H départ VTT 3]]-Tableau1[[#This Row],[H départ CO 2]]</f>
        <v>2.2106481481481477E-2</v>
      </c>
      <c r="O6" s="4">
        <f>RANK(Tableau1[[#This Row],[Temps CO 2]],Tableau1[Temps CO 2],1)</f>
        <v>5</v>
      </c>
      <c r="P6" s="1">
        <v>0.47832175925925924</v>
      </c>
      <c r="Q6" s="1">
        <f>Tableau1[[#This Row],[H départ canoê]]-Tableau1[[#This Row],[H départ VTT 3]]</f>
        <v>4.0393518518518357E-3</v>
      </c>
      <c r="R6" s="4">
        <f>RANK(Tableau1[[#This Row],[Temps VTT 3]],Tableau1[Temps VTT 3],1)</f>
        <v>5</v>
      </c>
      <c r="S6" s="1">
        <v>0.48236111111111107</v>
      </c>
      <c r="T6" s="1">
        <f>Tableau1[[#This Row],[H départ VTT 4]]-Tableau1[[#This Row],[H départ canoê]]</f>
        <v>4.4444444444444731E-3</v>
      </c>
      <c r="U6" s="4">
        <f>RANK(Tableau1[[#This Row],[Temps canoë]],Tableau1[Temps canoë],1)</f>
        <v>6</v>
      </c>
      <c r="V6" s="1">
        <v>0.48680555555555555</v>
      </c>
      <c r="W6" s="1">
        <f>Tableau1[[#This Row],[H départ R&amp;B]]-Tableau1[[#This Row],[H départ VTT 4]]</f>
        <v>3.2638888888888995E-3</v>
      </c>
      <c r="X6" s="4">
        <f>RANK(Tableau1[[#This Row],[Temps VTT 4]],Tableau1[Temps VTT 4],1)</f>
        <v>3</v>
      </c>
      <c r="Y6" s="1">
        <v>0.49006944444444445</v>
      </c>
      <c r="Z6" s="1">
        <f>Tableau1[[#This Row],[H arrivée]]-Tableau1[[#This Row],[H départ R&amp;B]]</f>
        <v>8.6226851851851638E-3</v>
      </c>
      <c r="AA6" s="4">
        <f>RANK(Tableau1[[#This Row],[Temps R&amp;B]],Tableau1[Temps R&amp;B],1)</f>
        <v>8</v>
      </c>
      <c r="AB6">
        <v>0</v>
      </c>
      <c r="AC6" s="1">
        <v>0.49869212962962961</v>
      </c>
      <c r="AD6" s="1">
        <f>Tableau1[[#This Row],[H arrivée]]-Tableau1[[#This Row],[H départ]]+Tableau1[[#This Row],[Pén CO]]*AH$2</f>
        <v>0.1028587962962963</v>
      </c>
      <c r="AE6">
        <f>RANK(Tableau1[[#This Row],[Temps tot]],Tableau1[Temps tot],1)</f>
        <v>4</v>
      </c>
    </row>
    <row r="7" spans="2:34" ht="15.75" thickBot="1" x14ac:dyDescent="0.3">
      <c r="B7">
        <v>7</v>
      </c>
      <c r="C7" s="5" t="s">
        <v>35</v>
      </c>
      <c r="D7" s="1">
        <v>0.39583333333333331</v>
      </c>
      <c r="E7" s="1">
        <f>Tableau1[[#This Row],[H départ CO 1]]-Tableau1[[#This Row],[H départ]]</f>
        <v>2.3182870370370423E-2</v>
      </c>
      <c r="F7" s="4">
        <f>RANK(Tableau1[[#This Row],[Temps VTT+ trail 1]],Tableau1[Temps VTT+ trail 1],1)</f>
        <v>1</v>
      </c>
      <c r="G7" s="1">
        <v>0.41901620370370374</v>
      </c>
      <c r="H7" s="1">
        <f>Tableau1[[#This Row],[H départ VTT 2]]-Tableau1[[#This Row],[H départ CO 1]]</f>
        <v>1.4085648148148111E-2</v>
      </c>
      <c r="I7" s="4">
        <f>RANK(Tableau1[[#This Row],[Temps CO 1]],Tableau1[Temps CO 1],1)</f>
        <v>5</v>
      </c>
      <c r="J7" s="1">
        <v>0.43310185185185185</v>
      </c>
      <c r="K7" s="1">
        <f>Tableau1[[#This Row],[H départ CO 2]]-Tableau1[[#This Row],[H départ VTT 2]]</f>
        <v>1.186342592592593E-2</v>
      </c>
      <c r="L7" s="4">
        <f>RANK(Tableau1[[#This Row],[Temps VTT 2]],Tableau1[Temps VTT 2],1)</f>
        <v>1</v>
      </c>
      <c r="M7" s="1">
        <v>0.44496527777777778</v>
      </c>
      <c r="N7" s="1">
        <f>Tableau1[[#This Row],[H départ VTT 3]]-Tableau1[[#This Row],[H départ CO 2]]</f>
        <v>2.5254629629629599E-2</v>
      </c>
      <c r="O7" s="4">
        <f>RANK(Tableau1[[#This Row],[Temps CO 2]],Tableau1[Temps CO 2],1)</f>
        <v>11</v>
      </c>
      <c r="P7" s="1">
        <v>0.47021990740740738</v>
      </c>
      <c r="Q7" s="1">
        <f>Tableau1[[#This Row],[H départ canoê]]-Tableau1[[#This Row],[H départ VTT 3]]</f>
        <v>3.067129629629628E-3</v>
      </c>
      <c r="R7" s="4">
        <f>RANK(Tableau1[[#This Row],[Temps VTT 3]],Tableau1[Temps VTT 3],1)</f>
        <v>1</v>
      </c>
      <c r="S7" s="1">
        <v>0.47328703703703701</v>
      </c>
      <c r="T7" s="1">
        <f>Tableau1[[#This Row],[H départ VTT 4]]-Tableau1[[#This Row],[H départ canoê]]</f>
        <v>1.2465277777777839E-2</v>
      </c>
      <c r="U7" s="4">
        <f>RANK(Tableau1[[#This Row],[Temps canoë]],Tableau1[Temps canoë],1)</f>
        <v>21</v>
      </c>
      <c r="V7" s="1">
        <v>0.48575231481481485</v>
      </c>
      <c r="W7" s="1">
        <f>Tableau1[[#This Row],[H départ R&amp;B]]-Tableau1[[#This Row],[H départ VTT 4]]</f>
        <v>2.9861111111110783E-3</v>
      </c>
      <c r="X7" s="4">
        <f>RANK(Tableau1[[#This Row],[Temps VTT 4]],Tableau1[Temps VTT 4],1)</f>
        <v>1</v>
      </c>
      <c r="Y7" s="1">
        <v>0.48873842592592592</v>
      </c>
      <c r="Z7" s="1">
        <f>Tableau1[[#This Row],[H arrivée]]-Tableau1[[#This Row],[H départ R&amp;B]]</f>
        <v>6.9097222222221921E-3</v>
      </c>
      <c r="AA7" s="4">
        <f>RANK(Tableau1[[#This Row],[Temps R&amp;B]],Tableau1[Temps R&amp;B],1)</f>
        <v>2</v>
      </c>
      <c r="AB7">
        <v>1</v>
      </c>
      <c r="AC7" s="1">
        <v>0.49564814814814812</v>
      </c>
      <c r="AD7" s="1">
        <f>Tableau1[[#This Row],[H arrivée]]-Tableau1[[#This Row],[H départ]]+Tableau1[[#This Row],[Pén CO]]*AH$2</f>
        <v>0.10675925925925925</v>
      </c>
      <c r="AE7">
        <f>RANK(Tableau1[[#This Row],[Temps tot]],Tableau1[Temps tot],1)</f>
        <v>5</v>
      </c>
    </row>
    <row r="8" spans="2:34" ht="15.75" thickBot="1" x14ac:dyDescent="0.3">
      <c r="B8">
        <v>15</v>
      </c>
      <c r="C8" s="5" t="s">
        <v>36</v>
      </c>
      <c r="D8" s="1">
        <v>0.39583333333333298</v>
      </c>
      <c r="E8" s="1">
        <f>Tableau1[[#This Row],[H départ CO 1]]-Tableau1[[#This Row],[H départ]]</f>
        <v>2.9375000000000373E-2</v>
      </c>
      <c r="F8" s="4">
        <f>RANK(Tableau1[[#This Row],[Temps VTT+ trail 1]],Tableau1[Temps VTT+ trail 1],1)</f>
        <v>7</v>
      </c>
      <c r="G8" s="1">
        <v>0.42520833333333335</v>
      </c>
      <c r="H8" s="1">
        <f>Tableau1[[#This Row],[H départ VTT 2]]-Tableau1[[#This Row],[H départ CO 1]]</f>
        <v>1.5011574074074052E-2</v>
      </c>
      <c r="I8" s="4">
        <f>RANK(Tableau1[[#This Row],[Temps CO 1]],Tableau1[Temps CO 1],1)</f>
        <v>7</v>
      </c>
      <c r="J8" s="1">
        <v>0.44021990740740741</v>
      </c>
      <c r="K8" s="1">
        <f>Tableau1[[#This Row],[H départ CO 2]]-Tableau1[[#This Row],[H départ VTT 2]]</f>
        <v>1.460648148148147E-2</v>
      </c>
      <c r="L8" s="4">
        <f>RANK(Tableau1[[#This Row],[Temps VTT 2]],Tableau1[Temps VTT 2],1)</f>
        <v>6</v>
      </c>
      <c r="M8" s="1">
        <v>0.45482638888888888</v>
      </c>
      <c r="N8" s="1">
        <f>Tableau1[[#This Row],[H départ VTT 3]]-Tableau1[[#This Row],[H départ CO 2]]</f>
        <v>1.6631944444444435E-2</v>
      </c>
      <c r="O8" s="4">
        <f>RANK(Tableau1[[#This Row],[Temps CO 2]],Tableau1[Temps CO 2],1)</f>
        <v>2</v>
      </c>
      <c r="P8" s="1">
        <v>0.47145833333333331</v>
      </c>
      <c r="Q8" s="1">
        <f>Tableau1[[#This Row],[H départ canoê]]-Tableau1[[#This Row],[H départ VTT 3]]</f>
        <v>4.8842592592592826E-3</v>
      </c>
      <c r="R8" s="4">
        <f>RANK(Tableau1[[#This Row],[Temps VTT 3]],Tableau1[Temps VTT 3],1)</f>
        <v>7</v>
      </c>
      <c r="S8" s="1">
        <v>0.4763425925925926</v>
      </c>
      <c r="T8" s="1">
        <f>Tableau1[[#This Row],[H départ VTT 4]]-Tableau1[[#This Row],[H départ canoê]]</f>
        <v>9.2245370370370172E-3</v>
      </c>
      <c r="U8" s="4">
        <f>RANK(Tableau1[[#This Row],[Temps canoë]],Tableau1[Temps canoë],1)</f>
        <v>19</v>
      </c>
      <c r="V8" s="1">
        <v>0.48556712962962961</v>
      </c>
      <c r="W8" s="1">
        <f>Tableau1[[#This Row],[H départ R&amp;B]]-Tableau1[[#This Row],[H départ VTT 4]]</f>
        <v>4.2592592592592959E-3</v>
      </c>
      <c r="X8" s="4">
        <f>RANK(Tableau1[[#This Row],[Temps VTT 4]],Tableau1[Temps VTT 4],1)</f>
        <v>13</v>
      </c>
      <c r="Y8" s="1">
        <v>0.48982638888888891</v>
      </c>
      <c r="Z8" s="1">
        <f>Tableau1[[#This Row],[H arrivée]]-Tableau1[[#This Row],[H départ R&amp;B]]</f>
        <v>8.1018518518518601E-3</v>
      </c>
      <c r="AA8" s="4">
        <f>RANK(Tableau1[[#This Row],[Temps R&amp;B]],Tableau1[Temps R&amp;B],1)</f>
        <v>6</v>
      </c>
      <c r="AB8">
        <v>1</v>
      </c>
      <c r="AC8" s="1">
        <v>0.49792824074074077</v>
      </c>
      <c r="AD8" s="1">
        <f>Tableau1[[#This Row],[H arrivée]]-Tableau1[[#This Row],[H départ]]+Tableau1[[#This Row],[Pén CO]]*AH$2</f>
        <v>0.10903935185185223</v>
      </c>
      <c r="AE8">
        <f>RANK(Tableau1[[#This Row],[Temps tot]],Tableau1[Temps tot],1)</f>
        <v>6</v>
      </c>
    </row>
    <row r="9" spans="2:34" ht="15.75" thickBot="1" x14ac:dyDescent="0.3">
      <c r="B9">
        <v>3</v>
      </c>
      <c r="C9" s="5" t="s">
        <v>37</v>
      </c>
      <c r="D9" s="1">
        <v>0.39583333333333331</v>
      </c>
      <c r="E9" s="1">
        <f>Tableau1[[#This Row],[H départ CO 1]]-Tableau1[[#This Row],[H départ]]</f>
        <v>2.9629629629629617E-2</v>
      </c>
      <c r="F9" s="4">
        <f>RANK(Tableau1[[#This Row],[Temps VTT+ trail 1]],Tableau1[Temps VTT+ trail 1],1)</f>
        <v>8</v>
      </c>
      <c r="G9" s="1">
        <v>0.42546296296296293</v>
      </c>
      <c r="H9" s="1">
        <f>Tableau1[[#This Row],[H départ VTT 2]]-Tableau1[[#This Row],[H départ CO 1]]</f>
        <v>1.7002314814814845E-2</v>
      </c>
      <c r="I9" s="4">
        <f>RANK(Tableau1[[#This Row],[Temps CO 1]],Tableau1[Temps CO 1],1)</f>
        <v>8</v>
      </c>
      <c r="J9" s="1">
        <v>0.44246527777777778</v>
      </c>
      <c r="K9" s="1">
        <f>Tableau1[[#This Row],[H départ CO 2]]-Tableau1[[#This Row],[H départ VTT 2]]</f>
        <v>1.3807870370370345E-2</v>
      </c>
      <c r="L9" s="4">
        <f>RANK(Tableau1[[#This Row],[Temps VTT 2]],Tableau1[Temps VTT 2],1)</f>
        <v>3</v>
      </c>
      <c r="M9" s="1">
        <v>0.45627314814814812</v>
      </c>
      <c r="N9" s="1">
        <f>Tableau1[[#This Row],[H départ VTT 3]]-Tableau1[[#This Row],[H départ CO 2]]</f>
        <v>2.6423611111111134E-2</v>
      </c>
      <c r="O9" s="4">
        <f>RANK(Tableau1[[#This Row],[Temps CO 2]],Tableau1[Temps CO 2],1)</f>
        <v>12</v>
      </c>
      <c r="P9" s="1">
        <v>0.48269675925925926</v>
      </c>
      <c r="Q9" s="1">
        <f>Tableau1[[#This Row],[H départ canoê]]-Tableau1[[#This Row],[H départ VTT 3]]</f>
        <v>5.787037037037035E-3</v>
      </c>
      <c r="R9" s="4">
        <f>RANK(Tableau1[[#This Row],[Temps VTT 3]],Tableau1[Temps VTT 3],1)</f>
        <v>12</v>
      </c>
      <c r="S9" s="1">
        <v>0.48848379629629629</v>
      </c>
      <c r="T9" s="1">
        <f>Tableau1[[#This Row],[H départ VTT 4]]-Tableau1[[#This Row],[H départ canoê]]</f>
        <v>4.745370370370372E-3</v>
      </c>
      <c r="U9" s="4">
        <f>RANK(Tableau1[[#This Row],[Temps canoë]],Tableau1[Temps canoë],1)</f>
        <v>8</v>
      </c>
      <c r="V9" s="1">
        <v>0.49322916666666666</v>
      </c>
      <c r="W9" s="1">
        <f>Tableau1[[#This Row],[H départ R&amp;B]]-Tableau1[[#This Row],[H départ VTT 4]]</f>
        <v>3.4837962962963043E-3</v>
      </c>
      <c r="X9" s="4">
        <f>RANK(Tableau1[[#This Row],[Temps VTT 4]],Tableau1[Temps VTT 4],1)</f>
        <v>5</v>
      </c>
      <c r="Y9" s="1">
        <v>0.49671296296296297</v>
      </c>
      <c r="Z9" s="1">
        <f>Tableau1[[#This Row],[H arrivée]]-Tableau1[[#This Row],[H départ R&amp;B]]</f>
        <v>9.1087962962962399E-3</v>
      </c>
      <c r="AA9" s="4">
        <f>RANK(Tableau1[[#This Row],[Temps R&amp;B]],Tableau1[Temps R&amp;B],1)</f>
        <v>11</v>
      </c>
      <c r="AB9">
        <v>0</v>
      </c>
      <c r="AC9" s="1">
        <v>0.50582175925925921</v>
      </c>
      <c r="AD9" s="1">
        <f>Tableau1[[#This Row],[H arrivée]]-Tableau1[[#This Row],[H départ]]+Tableau1[[#This Row],[Pén CO]]*AH$2</f>
        <v>0.10998842592592589</v>
      </c>
      <c r="AE9">
        <f>RANK(Tableau1[[#This Row],[Temps tot]],Tableau1[Temps tot],1)</f>
        <v>7</v>
      </c>
    </row>
    <row r="10" spans="2:34" ht="15.75" thickBot="1" x14ac:dyDescent="0.3">
      <c r="B10">
        <v>20</v>
      </c>
      <c r="C10" s="6" t="s">
        <v>38</v>
      </c>
      <c r="D10" s="1">
        <v>0.39583333333333298</v>
      </c>
      <c r="E10" s="1">
        <f>Tableau1[[#This Row],[H départ CO 1]]-Tableau1[[#This Row],[H départ]]</f>
        <v>3.0092592592592893E-2</v>
      </c>
      <c r="F10" s="4">
        <f>RANK(Tableau1[[#This Row],[Temps VTT+ trail 1]],Tableau1[Temps VTT+ trail 1],1)</f>
        <v>9</v>
      </c>
      <c r="G10" s="1">
        <v>0.42592592592592587</v>
      </c>
      <c r="H10" s="1">
        <f>Tableau1[[#This Row],[H départ VTT 2]]-Tableau1[[#This Row],[H départ CO 1]]</f>
        <v>2.1770833333333406E-2</v>
      </c>
      <c r="I10" s="4">
        <f>RANK(Tableau1[[#This Row],[Temps CO 1]],Tableau1[Temps CO 1],1)</f>
        <v>15</v>
      </c>
      <c r="J10" s="1">
        <v>0.44769675925925928</v>
      </c>
      <c r="K10" s="1">
        <f>Tableau1[[#This Row],[H départ CO 2]]-Tableau1[[#This Row],[H départ VTT 2]]</f>
        <v>1.8530092592592529E-2</v>
      </c>
      <c r="L10" s="4">
        <f>RANK(Tableau1[[#This Row],[Temps VTT 2]],Tableau1[Temps VTT 2],1)</f>
        <v>16</v>
      </c>
      <c r="M10" s="1">
        <v>0.46622685185185181</v>
      </c>
      <c r="N10" s="1">
        <f>Tableau1[[#This Row],[H départ VTT 3]]-Tableau1[[#This Row],[H départ CO 2]]</f>
        <v>2.3796296296296315E-2</v>
      </c>
      <c r="O10" s="4">
        <f>RANK(Tableau1[[#This Row],[Temps CO 2]],Tableau1[Temps CO 2],1)</f>
        <v>8</v>
      </c>
      <c r="P10" s="1">
        <v>0.49002314814814812</v>
      </c>
      <c r="Q10" s="1">
        <f>Tableau1[[#This Row],[H départ canoê]]-Tableau1[[#This Row],[H départ VTT 3]]</f>
        <v>4.7222222222222388E-3</v>
      </c>
      <c r="R10" s="4">
        <f>RANK(Tableau1[[#This Row],[Temps VTT 3]],Tableau1[Temps VTT 3],1)</f>
        <v>6</v>
      </c>
      <c r="S10" s="1">
        <v>0.49474537037037036</v>
      </c>
      <c r="T10" s="1">
        <f>Tableau1[[#This Row],[H départ VTT 4]]-Tableau1[[#This Row],[H départ canoê]]</f>
        <v>4.2708333333333903E-3</v>
      </c>
      <c r="U10" s="4">
        <f>RANK(Tableau1[[#This Row],[Temps canoë]],Tableau1[Temps canoë],1)</f>
        <v>3</v>
      </c>
      <c r="V10" s="1">
        <v>0.49901620370370375</v>
      </c>
      <c r="W10" s="1">
        <f>Tableau1[[#This Row],[H départ R&amp;B]]-Tableau1[[#This Row],[H départ VTT 4]]</f>
        <v>3.8888888888887752E-3</v>
      </c>
      <c r="X10" s="4">
        <f>RANK(Tableau1[[#This Row],[Temps VTT 4]],Tableau1[Temps VTT 4],1)</f>
        <v>10</v>
      </c>
      <c r="Y10" s="1">
        <v>0.50290509259259253</v>
      </c>
      <c r="Z10" s="1">
        <f>Tableau1[[#This Row],[H arrivée]]-Tableau1[[#This Row],[H départ R&amp;B]]</f>
        <v>8.6921296296296191E-3</v>
      </c>
      <c r="AA10" s="4">
        <f>RANK(Tableau1[[#This Row],[Temps R&amp;B]],Tableau1[Temps R&amp;B],1)</f>
        <v>9</v>
      </c>
      <c r="AB10">
        <v>0</v>
      </c>
      <c r="AC10" s="1">
        <v>0.51159722222222215</v>
      </c>
      <c r="AD10" s="1">
        <f>Tableau1[[#This Row],[H arrivée]]-Tableau1[[#This Row],[H départ]]+Tableau1[[#This Row],[Pén CO]]*AH$2</f>
        <v>0.11576388888888917</v>
      </c>
      <c r="AE10">
        <f>RANK(Tableau1[[#This Row],[Temps tot]],Tableau1[Temps tot],1)</f>
        <v>8</v>
      </c>
    </row>
    <row r="11" spans="2:34" ht="15.75" thickBot="1" x14ac:dyDescent="0.3">
      <c r="B11">
        <v>18</v>
      </c>
      <c r="C11" s="6" t="s">
        <v>39</v>
      </c>
      <c r="D11" s="1">
        <v>0.39583333333333298</v>
      </c>
      <c r="E11" s="1">
        <f>Tableau1[[#This Row],[H départ CO 1]]-Tableau1[[#This Row],[H départ]]</f>
        <v>3.2928240740741077E-2</v>
      </c>
      <c r="F11" s="4">
        <f>RANK(Tableau1[[#This Row],[Temps VTT+ trail 1]],Tableau1[Temps VTT+ trail 1],1)</f>
        <v>14</v>
      </c>
      <c r="G11" s="1">
        <v>0.42876157407407406</v>
      </c>
      <c r="H11" s="1">
        <f>Tableau1[[#This Row],[H départ VTT 2]]-Tableau1[[#This Row],[H départ CO 1]]</f>
        <v>1.9224537037037082E-2</v>
      </c>
      <c r="I11" s="4">
        <f>RANK(Tableau1[[#This Row],[Temps CO 1]],Tableau1[Temps CO 1],1)</f>
        <v>11</v>
      </c>
      <c r="J11" s="1">
        <v>0.44798611111111114</v>
      </c>
      <c r="K11" s="1">
        <f>Tableau1[[#This Row],[H départ CO 2]]-Tableau1[[#This Row],[H départ VTT 2]]</f>
        <v>1.7268518518518461E-2</v>
      </c>
      <c r="L11" s="4">
        <f>RANK(Tableau1[[#This Row],[Temps VTT 2]],Tableau1[Temps VTT 2],1)</f>
        <v>13</v>
      </c>
      <c r="M11" s="1">
        <v>0.4652546296296296</v>
      </c>
      <c r="N11" s="1">
        <f>Tableau1[[#This Row],[H départ VTT 3]]-Tableau1[[#This Row],[H départ CO 2]]</f>
        <v>2.4467592592592624E-2</v>
      </c>
      <c r="O11" s="4">
        <f>RANK(Tableau1[[#This Row],[Temps CO 2]],Tableau1[Temps CO 2],1)</f>
        <v>9</v>
      </c>
      <c r="P11" s="1">
        <v>0.48972222222222223</v>
      </c>
      <c r="Q11" s="1">
        <f>Tableau1[[#This Row],[H départ canoê]]-Tableau1[[#This Row],[H départ VTT 3]]</f>
        <v>8.1365740740740877E-3</v>
      </c>
      <c r="R11" s="4">
        <f>RANK(Tableau1[[#This Row],[Temps VTT 3]],Tableau1[Temps VTT 3],1)</f>
        <v>19</v>
      </c>
      <c r="S11" s="1">
        <v>0.49785879629629631</v>
      </c>
      <c r="T11" s="1">
        <f>Tableau1[[#This Row],[H départ VTT 4]]-Tableau1[[#This Row],[H départ canoê]]</f>
        <v>5.3009259259259589E-3</v>
      </c>
      <c r="U11" s="4">
        <f>RANK(Tableau1[[#This Row],[Temps canoë]],Tableau1[Temps canoë],1)</f>
        <v>13</v>
      </c>
      <c r="V11" s="1">
        <v>0.50315972222222227</v>
      </c>
      <c r="W11" s="1">
        <f>Tableau1[[#This Row],[H départ R&amp;B]]-Tableau1[[#This Row],[H départ VTT 4]]</f>
        <v>4.9189814814813992E-3</v>
      </c>
      <c r="X11" s="4">
        <f>RANK(Tableau1[[#This Row],[Temps VTT 4]],Tableau1[Temps VTT 4],1)</f>
        <v>15</v>
      </c>
      <c r="Y11" s="1">
        <v>0.50807870370370367</v>
      </c>
      <c r="Z11" s="1">
        <f>Tableau1[[#This Row],[H arrivée]]-Tableau1[[#This Row],[H départ R&amp;B]]</f>
        <v>9.2592592592593004E-3</v>
      </c>
      <c r="AA11" s="4">
        <f>RANK(Tableau1[[#This Row],[Temps R&amp;B]],Tableau1[Temps R&amp;B],1)</f>
        <v>12</v>
      </c>
      <c r="AB11">
        <v>0</v>
      </c>
      <c r="AC11" s="1">
        <v>0.51733796296296297</v>
      </c>
      <c r="AD11" s="1">
        <f>Tableau1[[#This Row],[H arrivée]]-Tableau1[[#This Row],[H départ]]+Tableau1[[#This Row],[Pén CO]]*AH$2</f>
        <v>0.12150462962962999</v>
      </c>
      <c r="AE11">
        <f>RANK(Tableau1[[#This Row],[Temps tot]],Tableau1[Temps tot],1)</f>
        <v>9</v>
      </c>
    </row>
    <row r="12" spans="2:34" ht="15.75" thickBot="1" x14ac:dyDescent="0.3">
      <c r="B12">
        <v>13</v>
      </c>
      <c r="C12" s="5" t="s">
        <v>40</v>
      </c>
      <c r="D12" s="1">
        <v>0.39583333333333331</v>
      </c>
      <c r="E12" s="1">
        <f>Tableau1[[#This Row],[H départ CO 1]]-Tableau1[[#This Row],[H départ]]</f>
        <v>3.349537037037037E-2</v>
      </c>
      <c r="F12" s="4">
        <f>RANK(Tableau1[[#This Row],[Temps VTT+ trail 1]],Tableau1[Temps VTT+ trail 1],1)</f>
        <v>15</v>
      </c>
      <c r="G12" s="1">
        <v>0.42932870370370368</v>
      </c>
      <c r="H12" s="1">
        <f>Tableau1[[#This Row],[H départ VTT 2]]-Tableau1[[#This Row],[H départ CO 1]]</f>
        <v>1.853009259259264E-2</v>
      </c>
      <c r="I12" s="4">
        <f>RANK(Tableau1[[#This Row],[Temps CO 1]],Tableau1[Temps CO 1],1)</f>
        <v>9</v>
      </c>
      <c r="J12" s="1">
        <v>0.44785879629629632</v>
      </c>
      <c r="K12" s="1">
        <f>Tableau1[[#This Row],[H départ CO 2]]-Tableau1[[#This Row],[H départ VTT 2]]</f>
        <v>1.5844907407407405E-2</v>
      </c>
      <c r="L12" s="4">
        <f>RANK(Tableau1[[#This Row],[Temps VTT 2]],Tableau1[Temps VTT 2],1)</f>
        <v>7</v>
      </c>
      <c r="M12" s="1">
        <v>0.46370370370370373</v>
      </c>
      <c r="N12" s="1">
        <f>Tableau1[[#This Row],[H départ VTT 3]]-Tableau1[[#This Row],[H départ CO 2]]</f>
        <v>2.3078703703703685E-2</v>
      </c>
      <c r="O12" s="4">
        <f>RANK(Tableau1[[#This Row],[Temps CO 2]],Tableau1[Temps CO 2],1)</f>
        <v>7</v>
      </c>
      <c r="P12" s="1">
        <v>0.48678240740740741</v>
      </c>
      <c r="Q12" s="1">
        <f>Tableau1[[#This Row],[H départ canoê]]-Tableau1[[#This Row],[H départ VTT 3]]</f>
        <v>6.0532407407407618E-3</v>
      </c>
      <c r="R12" s="4">
        <f>RANK(Tableau1[[#This Row],[Temps VTT 3]],Tableau1[Temps VTT 3],1)</f>
        <v>14</v>
      </c>
      <c r="S12" s="1">
        <v>0.49283564814814818</v>
      </c>
      <c r="T12" s="1">
        <f>Tableau1[[#This Row],[H départ VTT 4]]-Tableau1[[#This Row],[H départ canoê]]</f>
        <v>8.506944444444442E-3</v>
      </c>
      <c r="U12" s="4">
        <f>RANK(Tableau1[[#This Row],[Temps canoë]],Tableau1[Temps canoë],1)</f>
        <v>17</v>
      </c>
      <c r="V12" s="1">
        <v>0.50134259259259262</v>
      </c>
      <c r="W12" s="1">
        <f>Tableau1[[#This Row],[H départ R&amp;B]]-Tableau1[[#This Row],[H départ VTT 4]]</f>
        <v>4.3402777777776791E-3</v>
      </c>
      <c r="X12" s="4">
        <f>RANK(Tableau1[[#This Row],[Temps VTT 4]],Tableau1[Temps VTT 4],1)</f>
        <v>14</v>
      </c>
      <c r="Y12" s="1">
        <v>0.5056828703703703</v>
      </c>
      <c r="Z12" s="1">
        <f>Tableau1[[#This Row],[H arrivée]]-Tableau1[[#This Row],[H départ R&amp;B]]</f>
        <v>9.8611111111112093E-3</v>
      </c>
      <c r="AA12" s="4">
        <f>RANK(Tableau1[[#This Row],[Temps R&amp;B]],Tableau1[Temps R&amp;B],1)</f>
        <v>13</v>
      </c>
      <c r="AB12">
        <v>1</v>
      </c>
      <c r="AC12" s="1">
        <v>0.51554398148148151</v>
      </c>
      <c r="AD12" s="1">
        <f>Tableau1[[#This Row],[H arrivée]]-Tableau1[[#This Row],[H départ]]+Tableau1[[#This Row],[Pén CO]]*AH$2</f>
        <v>0.12665509259259264</v>
      </c>
      <c r="AE12">
        <f>RANK(Tableau1[[#This Row],[Temps tot]],Tableau1[Temps tot],1)</f>
        <v>10</v>
      </c>
    </row>
    <row r="13" spans="2:34" ht="15.75" thickBot="1" x14ac:dyDescent="0.3">
      <c r="B13">
        <v>12</v>
      </c>
      <c r="C13" s="5" t="s">
        <v>41</v>
      </c>
      <c r="D13" s="1">
        <v>0.39583333333333331</v>
      </c>
      <c r="E13" s="1">
        <f>Tableau1[[#This Row],[H départ CO 1]]-Tableau1[[#This Row],[H départ]]</f>
        <v>3.1203703703703733E-2</v>
      </c>
      <c r="F13" s="4">
        <f>RANK(Tableau1[[#This Row],[Temps VTT+ trail 1]],Tableau1[Temps VTT+ trail 1],1)</f>
        <v>13</v>
      </c>
      <c r="G13" s="1">
        <v>0.42703703703703705</v>
      </c>
      <c r="H13" s="1">
        <f>Tableau1[[#This Row],[H départ VTT 2]]-Tableau1[[#This Row],[H départ CO 1]]</f>
        <v>1.2997685185185182E-2</v>
      </c>
      <c r="I13" s="4">
        <f>RANK(Tableau1[[#This Row],[Temps CO 1]],Tableau1[Temps CO 1],1)</f>
        <v>2</v>
      </c>
      <c r="J13" s="1">
        <v>0.44003472222222223</v>
      </c>
      <c r="K13" s="1">
        <f>Tableau1[[#This Row],[H départ CO 2]]-Tableau1[[#This Row],[H départ VTT 2]]</f>
        <v>1.6655092592592569E-2</v>
      </c>
      <c r="L13" s="4">
        <f>RANK(Tableau1[[#This Row],[Temps VTT 2]],Tableau1[Temps VTT 2],1)</f>
        <v>10</v>
      </c>
      <c r="M13" s="1">
        <v>0.4566898148148148</v>
      </c>
      <c r="N13" s="1">
        <f>Tableau1[[#This Row],[H départ VTT 3]]-Tableau1[[#This Row],[H départ CO 2]]</f>
        <v>3.162037037037041E-2</v>
      </c>
      <c r="O13" s="4">
        <f>RANK(Tableau1[[#This Row],[Temps CO 2]],Tableau1[Temps CO 2],1)</f>
        <v>17</v>
      </c>
      <c r="P13" s="1">
        <v>0.48831018518518521</v>
      </c>
      <c r="Q13" s="1">
        <f>Tableau1[[#This Row],[H départ canoê]]-Tableau1[[#This Row],[H départ VTT 3]]</f>
        <v>6.5162037037036491E-3</v>
      </c>
      <c r="R13" s="4">
        <f>RANK(Tableau1[[#This Row],[Temps VTT 3]],Tableau1[Temps VTT 3],1)</f>
        <v>17</v>
      </c>
      <c r="S13" s="1">
        <v>0.49482638888888886</v>
      </c>
      <c r="T13" s="1">
        <f>Tableau1[[#This Row],[H départ VTT 4]]-Tableau1[[#This Row],[H départ canoê]]</f>
        <v>4.1898148148148961E-3</v>
      </c>
      <c r="U13" s="4">
        <f>RANK(Tableau1[[#This Row],[Temps canoë]],Tableau1[Temps canoë],1)</f>
        <v>2</v>
      </c>
      <c r="V13" s="1">
        <v>0.49901620370370375</v>
      </c>
      <c r="W13" s="1">
        <f>Tableau1[[#This Row],[H départ R&amp;B]]-Tableau1[[#This Row],[H départ VTT 4]]</f>
        <v>4.1319444444443687E-3</v>
      </c>
      <c r="X13" s="4">
        <f>RANK(Tableau1[[#This Row],[Temps VTT 4]],Tableau1[Temps VTT 4],1)</f>
        <v>11</v>
      </c>
      <c r="Y13" s="1">
        <v>0.50314814814814812</v>
      </c>
      <c r="Z13" s="1">
        <f>Tableau1[[#This Row],[H arrivée]]-Tableau1[[#This Row],[H départ R&amp;B]]</f>
        <v>2.0428240740740788E-2</v>
      </c>
      <c r="AA13" s="4">
        <f>RANK(Tableau1[[#This Row],[Temps R&amp;B]],Tableau1[Temps R&amp;B],1)</f>
        <v>19</v>
      </c>
      <c r="AB13">
        <v>0</v>
      </c>
      <c r="AC13" s="1">
        <v>0.52357638888888891</v>
      </c>
      <c r="AD13" s="1">
        <f>Tableau1[[#This Row],[H arrivée]]-Tableau1[[#This Row],[H départ]]+Tableau1[[#This Row],[Pén CO]]*AH$2</f>
        <v>0.1277430555555556</v>
      </c>
      <c r="AE13">
        <f>RANK(Tableau1[[#This Row],[Temps tot]],Tableau1[Temps tot],1)</f>
        <v>11</v>
      </c>
    </row>
    <row r="14" spans="2:34" ht="15.75" thickBot="1" x14ac:dyDescent="0.3">
      <c r="B14">
        <v>14</v>
      </c>
      <c r="C14" s="5" t="s">
        <v>42</v>
      </c>
      <c r="D14" s="1">
        <v>0.39583333333333331</v>
      </c>
      <c r="E14" s="1">
        <f>Tableau1[[#This Row],[H départ CO 1]]-Tableau1[[#This Row],[H départ]]</f>
        <v>3.8078703703703753E-2</v>
      </c>
      <c r="F14" s="4">
        <f>RANK(Tableau1[[#This Row],[Temps VTT+ trail 1]],Tableau1[Temps VTT+ trail 1],1)</f>
        <v>17</v>
      </c>
      <c r="G14" s="1">
        <v>0.43391203703703707</v>
      </c>
      <c r="H14" s="1">
        <f>Tableau1[[#This Row],[H départ VTT 2]]-Tableau1[[#This Row],[H départ CO 1]]</f>
        <v>1.9363425925925881E-2</v>
      </c>
      <c r="I14" s="4">
        <f>RANK(Tableau1[[#This Row],[Temps CO 1]],Tableau1[Temps CO 1],1)</f>
        <v>12</v>
      </c>
      <c r="J14" s="1">
        <v>0.45327546296296295</v>
      </c>
      <c r="K14" s="1">
        <f>Tableau1[[#This Row],[H départ CO 2]]-Tableau1[[#This Row],[H départ VTT 2]]</f>
        <v>1.6990740740740751E-2</v>
      </c>
      <c r="L14" s="4">
        <f>RANK(Tableau1[[#This Row],[Temps VTT 2]],Tableau1[Temps VTT 2],1)</f>
        <v>12</v>
      </c>
      <c r="M14" s="1">
        <v>0.4702662037037037</v>
      </c>
      <c r="N14" s="1">
        <f>Tableau1[[#This Row],[H départ VTT 3]]-Tableau1[[#This Row],[H départ CO 2]]</f>
        <v>2.7280092592592564E-2</v>
      </c>
      <c r="O14" s="4">
        <f>RANK(Tableau1[[#This Row],[Temps CO 2]],Tableau1[Temps CO 2],1)</f>
        <v>13</v>
      </c>
      <c r="P14" s="1">
        <v>0.49754629629629626</v>
      </c>
      <c r="Q14" s="1">
        <f>Tableau1[[#This Row],[H départ canoê]]-Tableau1[[#This Row],[H départ VTT 3]]</f>
        <v>4.9768518518518712E-3</v>
      </c>
      <c r="R14" s="4">
        <f>RANK(Tableau1[[#This Row],[Temps VTT 3]],Tableau1[Temps VTT 3],1)</f>
        <v>8</v>
      </c>
      <c r="S14" s="1">
        <v>0.50252314814814814</v>
      </c>
      <c r="T14" s="1">
        <f>Tableau1[[#This Row],[H départ VTT 4]]-Tableau1[[#This Row],[H départ canoê]]</f>
        <v>4.3981481481480955E-3</v>
      </c>
      <c r="U14" s="4">
        <f>RANK(Tableau1[[#This Row],[Temps canoë]],Tableau1[Temps canoë],1)</f>
        <v>5</v>
      </c>
      <c r="V14" s="1">
        <v>0.50692129629629623</v>
      </c>
      <c r="W14" s="1">
        <f>Tableau1[[#This Row],[H départ R&amp;B]]-Tableau1[[#This Row],[H départ VTT 4]]</f>
        <v>6.2152777777778612E-3</v>
      </c>
      <c r="X14" s="4">
        <f>RANK(Tableau1[[#This Row],[Temps VTT 4]],Tableau1[Temps VTT 4],1)</f>
        <v>17</v>
      </c>
      <c r="Y14" s="1">
        <v>0.51313657407407409</v>
      </c>
      <c r="Z14" s="1">
        <f>Tableau1[[#This Row],[H arrivée]]-Tableau1[[#This Row],[H départ R&amp;B]]</f>
        <v>1.1307870370370288E-2</v>
      </c>
      <c r="AA14" s="4">
        <f>RANK(Tableau1[[#This Row],[Temps R&amp;B]],Tableau1[Temps R&amp;B],1)</f>
        <v>14</v>
      </c>
      <c r="AB14">
        <v>0</v>
      </c>
      <c r="AC14" s="1">
        <v>0.52444444444444438</v>
      </c>
      <c r="AD14" s="1">
        <f>Tableau1[[#This Row],[H arrivée]]-Tableau1[[#This Row],[H départ]]+Tableau1[[#This Row],[Pén CO]]*AH$2</f>
        <v>0.12861111111111106</v>
      </c>
      <c r="AE14">
        <f>RANK(Tableau1[[#This Row],[Temps tot]],Tableau1[Temps tot],1)</f>
        <v>12</v>
      </c>
    </row>
    <row r="15" spans="2:34" ht="15.75" thickBot="1" x14ac:dyDescent="0.3">
      <c r="B15">
        <v>1</v>
      </c>
      <c r="C15" s="5" t="s">
        <v>43</v>
      </c>
      <c r="D15" s="1">
        <v>0.39583333333333331</v>
      </c>
      <c r="E15" s="1">
        <f>Tableau1[[#This Row],[H départ CO 1]]-Tableau1[[#This Row],[H départ]]</f>
        <v>3.0312499999999964E-2</v>
      </c>
      <c r="F15" s="4">
        <f>RANK(Tableau1[[#This Row],[Temps VTT+ trail 1]],Tableau1[Temps VTT+ trail 1],1)</f>
        <v>10</v>
      </c>
      <c r="G15" s="1">
        <v>0.42614583333333328</v>
      </c>
      <c r="H15" s="1">
        <f>Tableau1[[#This Row],[H départ VTT 2]]-Tableau1[[#This Row],[H départ CO 1]]</f>
        <v>2.7361111111111169E-2</v>
      </c>
      <c r="I15" s="4">
        <f>RANK(Tableau1[[#This Row],[Temps CO 1]],Tableau1[Temps CO 1],1)</f>
        <v>17</v>
      </c>
      <c r="J15" s="1">
        <v>0.45350694444444445</v>
      </c>
      <c r="K15" s="1">
        <f>Tableau1[[#This Row],[H départ CO 2]]-Tableau1[[#This Row],[H départ VTT 2]]</f>
        <v>1.5972222222222221E-2</v>
      </c>
      <c r="L15" s="4">
        <f>RANK(Tableau1[[#This Row],[Temps VTT 2]],Tableau1[Temps VTT 2],1)</f>
        <v>8</v>
      </c>
      <c r="M15" s="1">
        <v>0.46947916666666667</v>
      </c>
      <c r="N15" s="1">
        <f>Tableau1[[#This Row],[H départ VTT 3]]-Tableau1[[#This Row],[H départ CO 2]]</f>
        <v>2.5011574074074117E-2</v>
      </c>
      <c r="O15" s="4">
        <f>RANK(Tableau1[[#This Row],[Temps CO 2]],Tableau1[Temps CO 2],1)</f>
        <v>10</v>
      </c>
      <c r="P15" s="1">
        <v>0.49449074074074079</v>
      </c>
      <c r="Q15" s="1">
        <f>Tableau1[[#This Row],[H départ canoê]]-Tableau1[[#This Row],[H départ VTT 3]]</f>
        <v>5.3703703703703032E-3</v>
      </c>
      <c r="R15" s="4">
        <f>RANK(Tableau1[[#This Row],[Temps VTT 3]],Tableau1[Temps VTT 3],1)</f>
        <v>10</v>
      </c>
      <c r="S15" s="1">
        <v>0.49986111111111109</v>
      </c>
      <c r="T15" s="1">
        <f>Tableau1[[#This Row],[H départ VTT 4]]-Tableau1[[#This Row],[H départ canoê]]</f>
        <v>5.6597222222222188E-3</v>
      </c>
      <c r="U15" s="4">
        <f>RANK(Tableau1[[#This Row],[Temps canoë]],Tableau1[Temps canoë],1)</f>
        <v>14</v>
      </c>
      <c r="V15" s="1">
        <v>0.50552083333333331</v>
      </c>
      <c r="W15" s="1">
        <f>Tableau1[[#This Row],[H départ R&amp;B]]-Tableau1[[#This Row],[H départ VTT 4]]</f>
        <v>4.1319444444445352E-3</v>
      </c>
      <c r="X15" s="4">
        <f>RANK(Tableau1[[#This Row],[Temps VTT 4]],Tableau1[Temps VTT 4],1)</f>
        <v>12</v>
      </c>
      <c r="Y15" s="1">
        <v>0.50965277777777784</v>
      </c>
      <c r="Z15" s="1">
        <f>Tableau1[[#This Row],[H arrivée]]-Tableau1[[#This Row],[H départ R&amp;B]]</f>
        <v>8.7615740740740744E-3</v>
      </c>
      <c r="AA15" s="4">
        <f>RANK(Tableau1[[#This Row],[Temps R&amp;B]],Tableau1[Temps R&amp;B],1)</f>
        <v>10</v>
      </c>
      <c r="AB15">
        <v>1</v>
      </c>
      <c r="AC15" s="1">
        <v>0.51841435185185192</v>
      </c>
      <c r="AD15" s="1">
        <f>Tableau1[[#This Row],[H arrivée]]-Tableau1[[#This Row],[H départ]]+Tableau1[[#This Row],[Pén CO]]*AH$2</f>
        <v>0.12952546296296305</v>
      </c>
      <c r="AE15">
        <f>RANK(Tableau1[[#This Row],[Temps tot]],Tableau1[Temps tot],1)</f>
        <v>13</v>
      </c>
    </row>
    <row r="16" spans="2:34" ht="15.75" thickBot="1" x14ac:dyDescent="0.3">
      <c r="B16">
        <v>10</v>
      </c>
      <c r="C16" s="5" t="s">
        <v>44</v>
      </c>
      <c r="D16" s="1">
        <v>0.39583333333333331</v>
      </c>
      <c r="E16" s="1">
        <f>Tableau1[[#This Row],[H départ CO 1]]-Tableau1[[#This Row],[H départ]]</f>
        <v>3.1122685185185239E-2</v>
      </c>
      <c r="F16" s="4">
        <f>RANK(Tableau1[[#This Row],[Temps VTT+ trail 1]],Tableau1[Temps VTT+ trail 1],1)</f>
        <v>12</v>
      </c>
      <c r="G16" s="1">
        <v>0.42695601851851855</v>
      </c>
      <c r="H16" s="1">
        <f>Tableau1[[#This Row],[H départ VTT 2]]-Tableau1[[#This Row],[H départ CO 1]]</f>
        <v>1.2997685185185182E-2</v>
      </c>
      <c r="I16" s="4">
        <f>RANK(Tableau1[[#This Row],[Temps CO 1]],Tableau1[Temps CO 1],1)</f>
        <v>2</v>
      </c>
      <c r="J16" s="1">
        <v>0.43995370370370374</v>
      </c>
      <c r="K16" s="1">
        <f>Tableau1[[#This Row],[H départ CO 2]]-Tableau1[[#This Row],[H départ VTT 2]]</f>
        <v>1.6840277777777746E-2</v>
      </c>
      <c r="L16" s="4">
        <f>RANK(Tableau1[[#This Row],[Temps VTT 2]],Tableau1[Temps VTT 2],1)</f>
        <v>11</v>
      </c>
      <c r="M16" s="1">
        <v>0.45679398148148148</v>
      </c>
      <c r="N16" s="1">
        <f>Tableau1[[#This Row],[H départ VTT 3]]-Tableau1[[#This Row],[H départ CO 2]]</f>
        <v>3.1469907407407405E-2</v>
      </c>
      <c r="O16" s="4">
        <f>RANK(Tableau1[[#This Row],[Temps CO 2]],Tableau1[Temps CO 2],1)</f>
        <v>16</v>
      </c>
      <c r="P16" s="1">
        <v>0.48826388888888889</v>
      </c>
      <c r="Q16" s="1">
        <f>Tableau1[[#This Row],[H départ canoê]]-Tableau1[[#This Row],[H départ VTT 3]]</f>
        <v>6.0995370370370283E-3</v>
      </c>
      <c r="R16" s="4">
        <f>RANK(Tableau1[[#This Row],[Temps VTT 3]],Tableau1[Temps VTT 3],1)</f>
        <v>15</v>
      </c>
      <c r="S16" s="1">
        <v>0.49436342592592591</v>
      </c>
      <c r="T16" s="1">
        <f>Tableau1[[#This Row],[H départ VTT 4]]-Tableau1[[#This Row],[H départ canoê]]</f>
        <v>4.108796296296291E-3</v>
      </c>
      <c r="U16" s="4">
        <f>RANK(Tableau1[[#This Row],[Temps canoë]],Tableau1[Temps canoë],1)</f>
        <v>1</v>
      </c>
      <c r="V16" s="1">
        <v>0.49847222222222221</v>
      </c>
      <c r="W16" s="1">
        <f>Tableau1[[#This Row],[H départ R&amp;B]]-Tableau1[[#This Row],[H départ VTT 4]]</f>
        <v>3.7384259259259922E-3</v>
      </c>
      <c r="X16" s="4">
        <f>RANK(Tableau1[[#This Row],[Temps VTT 4]],Tableau1[Temps VTT 4],1)</f>
        <v>9</v>
      </c>
      <c r="Y16" s="1">
        <v>0.5022106481481482</v>
      </c>
      <c r="Z16" s="1">
        <f>Tableau1[[#This Row],[H arrivée]]-Tableau1[[#This Row],[H départ R&amp;B]]</f>
        <v>2.1354166666666563E-2</v>
      </c>
      <c r="AA16" s="4">
        <f>RANK(Tableau1[[#This Row],[Temps R&amp;B]],Tableau1[Temps R&amp;B],1)</f>
        <v>20</v>
      </c>
      <c r="AB16">
        <v>1</v>
      </c>
      <c r="AC16" s="1">
        <v>0.52356481481481476</v>
      </c>
      <c r="AD16" s="1">
        <f>Tableau1[[#This Row],[H arrivée]]-Tableau1[[#This Row],[H départ]]+Tableau1[[#This Row],[Pén CO]]*AH$2</f>
        <v>0.13467592592592589</v>
      </c>
      <c r="AE16">
        <f>RANK(Tableau1[[#This Row],[Temps tot]],Tableau1[Temps tot],1)</f>
        <v>14</v>
      </c>
    </row>
    <row r="17" spans="2:31" ht="15.75" thickBot="1" x14ac:dyDescent="0.3">
      <c r="B17">
        <v>21</v>
      </c>
      <c r="C17" s="5" t="s">
        <v>45</v>
      </c>
      <c r="D17" s="1">
        <v>0.39583333333333298</v>
      </c>
      <c r="E17" s="1">
        <f>Tableau1[[#This Row],[H départ CO 1]]-Tableau1[[#This Row],[H départ]]</f>
        <v>3.1030092592592928E-2</v>
      </c>
      <c r="F17" s="4">
        <f>RANK(Tableau1[[#This Row],[Temps VTT+ trail 1]],Tableau1[Temps VTT+ trail 1],1)</f>
        <v>11</v>
      </c>
      <c r="G17" s="1">
        <v>0.42686342592592591</v>
      </c>
      <c r="H17" s="1">
        <f>Tableau1[[#This Row],[H départ VTT 2]]-Tableau1[[#This Row],[H départ CO 1]]</f>
        <v>1.2048611111111107E-2</v>
      </c>
      <c r="I17" s="4">
        <f>RANK(Tableau1[[#This Row],[Temps CO 1]],Tableau1[Temps CO 1],1)</f>
        <v>1</v>
      </c>
      <c r="J17" s="1">
        <v>0.43891203703703702</v>
      </c>
      <c r="K17" s="1">
        <f>Tableau1[[#This Row],[H départ CO 2]]-Tableau1[[#This Row],[H départ VTT 2]]</f>
        <v>1.7928240740740786E-2</v>
      </c>
      <c r="L17" s="4">
        <f>RANK(Tableau1[[#This Row],[Temps VTT 2]],Tableau1[Temps VTT 2],1)</f>
        <v>15</v>
      </c>
      <c r="M17" s="1">
        <v>0.4568402777777778</v>
      </c>
      <c r="N17" s="1">
        <f>Tableau1[[#This Row],[H départ VTT 3]]-Tableau1[[#This Row],[H départ CO 2]]</f>
        <v>3.1388888888888855E-2</v>
      </c>
      <c r="O17" s="4">
        <f>RANK(Tableau1[[#This Row],[Temps CO 2]],Tableau1[Temps CO 2],1)</f>
        <v>15</v>
      </c>
      <c r="P17" s="1">
        <v>0.48822916666666666</v>
      </c>
      <c r="Q17" s="1">
        <f>Tableau1[[#This Row],[H départ canoê]]-Tableau1[[#This Row],[H départ VTT 3]]</f>
        <v>5.4050925925925863E-3</v>
      </c>
      <c r="R17" s="4">
        <f>RANK(Tableau1[[#This Row],[Temps VTT 3]],Tableau1[Temps VTT 3],1)</f>
        <v>11</v>
      </c>
      <c r="S17" s="1">
        <v>0.49363425925925924</v>
      </c>
      <c r="T17" s="1">
        <f>Tableau1[[#This Row],[H départ VTT 4]]-Tableau1[[#This Row],[H départ canoê]]</f>
        <v>4.9884259259259101E-3</v>
      </c>
      <c r="U17" s="4">
        <f>RANK(Tableau1[[#This Row],[Temps canoë]],Tableau1[Temps canoë],1)</f>
        <v>11</v>
      </c>
      <c r="V17" s="1">
        <v>0.49862268518518515</v>
      </c>
      <c r="W17" s="1">
        <f>Tableau1[[#This Row],[H départ R&amp;B]]-Tableau1[[#This Row],[H départ VTT 4]]</f>
        <v>3.5995370370370816E-3</v>
      </c>
      <c r="X17" s="4">
        <f>RANK(Tableau1[[#This Row],[Temps VTT 4]],Tableau1[Temps VTT 4],1)</f>
        <v>6</v>
      </c>
      <c r="Y17" s="1">
        <v>0.50222222222222224</v>
      </c>
      <c r="Z17" s="1">
        <f>Tableau1[[#This Row],[H arrivée]]-Tableau1[[#This Row],[H départ R&amp;B]]</f>
        <v>2.1377314814814863E-2</v>
      </c>
      <c r="AA17" s="4">
        <f>RANK(Tableau1[[#This Row],[Temps R&amp;B]],Tableau1[Temps R&amp;B],1)</f>
        <v>21</v>
      </c>
      <c r="AB17">
        <v>1</v>
      </c>
      <c r="AC17" s="1">
        <v>0.5235995370370371</v>
      </c>
      <c r="AD17" s="1">
        <f>Tableau1[[#This Row],[H arrivée]]-Tableau1[[#This Row],[H départ]]+Tableau1[[#This Row],[Pén CO]]*AH$2</f>
        <v>0.13471064814814857</v>
      </c>
      <c r="AE17">
        <f>RANK(Tableau1[[#This Row],[Temps tot]],Tableau1[Temps tot],1)</f>
        <v>15</v>
      </c>
    </row>
    <row r="18" spans="2:31" ht="15.75" thickBot="1" x14ac:dyDescent="0.3">
      <c r="B18">
        <v>8</v>
      </c>
      <c r="C18" s="5" t="s">
        <v>46</v>
      </c>
      <c r="D18" s="1">
        <v>0.39583333333333331</v>
      </c>
      <c r="E18" s="1">
        <f>Tableau1[[#This Row],[H départ CO 1]]-Tableau1[[#This Row],[H départ]]</f>
        <v>2.7708333333333335E-2</v>
      </c>
      <c r="F18" s="4">
        <f>RANK(Tableau1[[#This Row],[Temps VTT+ trail 1]],Tableau1[Temps VTT+ trail 1],1)</f>
        <v>4</v>
      </c>
      <c r="G18" s="1">
        <v>0.42354166666666665</v>
      </c>
      <c r="H18" s="1">
        <f>Tableau1[[#This Row],[H départ VTT 2]]-Tableau1[[#This Row],[H départ CO 1]]</f>
        <v>1.9756944444444424E-2</v>
      </c>
      <c r="I18" s="4">
        <f>RANK(Tableau1[[#This Row],[Temps CO 1]],Tableau1[Temps CO 1],1)</f>
        <v>13</v>
      </c>
      <c r="J18" s="1">
        <v>0.44329861111111107</v>
      </c>
      <c r="K18" s="1">
        <f>Tableau1[[#This Row],[H départ CO 2]]-Tableau1[[#This Row],[H départ VTT 2]]</f>
        <v>1.432870370370376E-2</v>
      </c>
      <c r="L18" s="4">
        <f>RANK(Tableau1[[#This Row],[Temps VTT 2]],Tableau1[Temps VTT 2],1)</f>
        <v>5</v>
      </c>
      <c r="M18" s="1">
        <v>0.45762731481481483</v>
      </c>
      <c r="N18" s="1">
        <f>Tableau1[[#This Row],[H départ VTT 3]]-Tableau1[[#This Row],[H départ CO 2]]</f>
        <v>3.9328703703703671E-2</v>
      </c>
      <c r="O18" s="4">
        <f>RANK(Tableau1[[#This Row],[Temps CO 2]],Tableau1[Temps CO 2],1)</f>
        <v>19</v>
      </c>
      <c r="P18" s="1">
        <v>0.49695601851851851</v>
      </c>
      <c r="Q18" s="1">
        <f>Tableau1[[#This Row],[H départ canoê]]-Tableau1[[#This Row],[H départ VTT 3]]</f>
        <v>3.4490740740740766E-3</v>
      </c>
      <c r="R18" s="4">
        <f>RANK(Tableau1[[#This Row],[Temps VTT 3]],Tableau1[Temps VTT 3],1)</f>
        <v>2</v>
      </c>
      <c r="S18" s="1">
        <v>0.50040509259259258</v>
      </c>
      <c r="T18" s="1">
        <f>Tableau1[[#This Row],[H départ VTT 4]]-Tableau1[[#This Row],[H départ canoê]]</f>
        <v>5.1504629629629539E-3</v>
      </c>
      <c r="U18" s="4">
        <f>RANK(Tableau1[[#This Row],[Temps canoë]],Tableau1[Temps canoë],1)</f>
        <v>12</v>
      </c>
      <c r="V18" s="1">
        <v>0.50555555555555554</v>
      </c>
      <c r="W18" s="1">
        <f>Tableau1[[#This Row],[H départ R&amp;B]]-Tableau1[[#This Row],[H départ VTT 4]]</f>
        <v>3.460648148148171E-3</v>
      </c>
      <c r="X18" s="4">
        <f>RANK(Tableau1[[#This Row],[Temps VTT 4]],Tableau1[Temps VTT 4],1)</f>
        <v>4</v>
      </c>
      <c r="Y18" s="1">
        <v>0.50901620370370371</v>
      </c>
      <c r="Z18" s="1">
        <f>Tableau1[[#This Row],[H arrivée]]-Tableau1[[#This Row],[H départ R&amp;B]]</f>
        <v>7.8819444444444553E-3</v>
      </c>
      <c r="AA18" s="4">
        <f>RANK(Tableau1[[#This Row],[Temps R&amp;B]],Tableau1[Temps R&amp;B],1)</f>
        <v>5</v>
      </c>
      <c r="AB18">
        <v>2</v>
      </c>
      <c r="AC18" s="1">
        <v>0.51689814814814816</v>
      </c>
      <c r="AD18" s="1">
        <f>Tableau1[[#This Row],[H arrivée]]-Tableau1[[#This Row],[H départ]]+Tableau1[[#This Row],[Pén CO]]*AH$2</f>
        <v>0.13495370370370374</v>
      </c>
      <c r="AE18">
        <f>RANK(Tableau1[[#This Row],[Temps tot]],Tableau1[Temps tot],1)</f>
        <v>16</v>
      </c>
    </row>
    <row r="19" spans="2:31" ht="15.75" thickBot="1" x14ac:dyDescent="0.3">
      <c r="B19">
        <v>4</v>
      </c>
      <c r="C19" s="5" t="s">
        <v>47</v>
      </c>
      <c r="D19" s="1">
        <v>0.39583333333333331</v>
      </c>
      <c r="E19" s="1">
        <f>Tableau1[[#This Row],[H départ CO 1]]-Tableau1[[#This Row],[H départ]]</f>
        <v>3.7175925925926001E-2</v>
      </c>
      <c r="F19" s="4">
        <f>RANK(Tableau1[[#This Row],[Temps VTT+ trail 1]],Tableau1[Temps VTT+ trail 1],1)</f>
        <v>16</v>
      </c>
      <c r="G19" s="1">
        <v>0.43300925925925932</v>
      </c>
      <c r="H19" s="1">
        <f>Tableau1[[#This Row],[H départ VTT 2]]-Tableau1[[#This Row],[H départ CO 1]]</f>
        <v>2.0509259259259172E-2</v>
      </c>
      <c r="I19" s="4">
        <f>RANK(Tableau1[[#This Row],[Temps CO 1]],Tableau1[Temps CO 1],1)</f>
        <v>14</v>
      </c>
      <c r="J19" s="1">
        <v>0.45351851851851849</v>
      </c>
      <c r="K19" s="1">
        <f>Tableau1[[#This Row],[H départ CO 2]]-Tableau1[[#This Row],[H départ VTT 2]]</f>
        <v>2.127314814814818E-2</v>
      </c>
      <c r="L19" s="4">
        <f>RANK(Tableau1[[#This Row],[Temps VTT 2]],Tableau1[Temps VTT 2],1)</f>
        <v>19</v>
      </c>
      <c r="M19" s="1">
        <v>0.47479166666666667</v>
      </c>
      <c r="N19" s="1">
        <f>Tableau1[[#This Row],[H départ VTT 3]]-Tableau1[[#This Row],[H départ CO 2]]</f>
        <v>2.278935185185188E-2</v>
      </c>
      <c r="O19" s="4">
        <f>RANK(Tableau1[[#This Row],[Temps CO 2]],Tableau1[Temps CO 2],1)</f>
        <v>6</v>
      </c>
      <c r="P19" s="1">
        <v>0.49758101851851855</v>
      </c>
      <c r="Q19" s="1">
        <f>Tableau1[[#This Row],[H départ canoê]]-Tableau1[[#This Row],[H départ VTT 3]]</f>
        <v>5.9143518518518512E-3</v>
      </c>
      <c r="R19" s="4">
        <f>RANK(Tableau1[[#This Row],[Temps VTT 3]],Tableau1[Temps VTT 3],1)</f>
        <v>13</v>
      </c>
      <c r="S19" s="1">
        <v>0.5034953703703704</v>
      </c>
      <c r="T19" s="1">
        <f>Tableau1[[#This Row],[H départ VTT 4]]-Tableau1[[#This Row],[H départ canoê]]</f>
        <v>4.351851851851829E-3</v>
      </c>
      <c r="U19" s="4">
        <f>RANK(Tableau1[[#This Row],[Temps canoë]],Tableau1[Temps canoë],1)</f>
        <v>4</v>
      </c>
      <c r="V19" s="1">
        <v>0.50784722222222223</v>
      </c>
      <c r="W19" s="1">
        <f>Tableau1[[#This Row],[H départ R&amp;B]]-Tableau1[[#This Row],[H départ VTT 4]]</f>
        <v>5.2893518518518645E-3</v>
      </c>
      <c r="X19" s="4">
        <f>RANK(Tableau1[[#This Row],[Temps VTT 4]],Tableau1[Temps VTT 4],1)</f>
        <v>16</v>
      </c>
      <c r="Y19" s="1">
        <v>0.51313657407407409</v>
      </c>
      <c r="Z19" s="1">
        <f>Tableau1[[#This Row],[H arrivée]]-Tableau1[[#This Row],[H départ R&amp;B]]</f>
        <v>1.1354166666666665E-2</v>
      </c>
      <c r="AA19" s="4">
        <f>RANK(Tableau1[[#This Row],[Temps R&amp;B]],Tableau1[Temps R&amp;B],1)</f>
        <v>15</v>
      </c>
      <c r="AB19">
        <v>1</v>
      </c>
      <c r="AC19" s="1">
        <v>0.52449074074074076</v>
      </c>
      <c r="AD19" s="1">
        <f>Tableau1[[#This Row],[H arrivée]]-Tableau1[[#This Row],[H départ]]+Tableau1[[#This Row],[Pén CO]]*AH$2</f>
        <v>0.13560185185185189</v>
      </c>
      <c r="AE19">
        <f>RANK(Tableau1[[#This Row],[Temps tot]],Tableau1[Temps tot],1)</f>
        <v>17</v>
      </c>
    </row>
    <row r="20" spans="2:31" ht="15.75" thickBot="1" x14ac:dyDescent="0.3">
      <c r="B20">
        <v>5</v>
      </c>
      <c r="C20" s="5" t="s">
        <v>48</v>
      </c>
      <c r="D20" s="1">
        <v>0.39583333333333331</v>
      </c>
      <c r="E20" s="1">
        <f>Tableau1[[#This Row],[H départ CO 1]]-Tableau1[[#This Row],[H départ]]</f>
        <v>4.2662037037037082E-2</v>
      </c>
      <c r="F20" s="4">
        <f>RANK(Tableau1[[#This Row],[Temps VTT+ trail 1]],Tableau1[Temps VTT+ trail 1],1)</f>
        <v>19</v>
      </c>
      <c r="G20" s="1">
        <v>0.4384953703703704</v>
      </c>
      <c r="H20" s="1">
        <f>Tableau1[[#This Row],[H départ VTT 2]]-Tableau1[[#This Row],[H départ CO 1]]</f>
        <v>2.8877314814814758E-2</v>
      </c>
      <c r="I20" s="4">
        <f>RANK(Tableau1[[#This Row],[Temps CO 1]],Tableau1[Temps CO 1],1)</f>
        <v>18</v>
      </c>
      <c r="J20" s="1">
        <v>0.46737268518518515</v>
      </c>
      <c r="K20" s="1">
        <f>Tableau1[[#This Row],[H départ CO 2]]-Tableau1[[#This Row],[H départ VTT 2]]</f>
        <v>1.9479166666666714E-2</v>
      </c>
      <c r="L20" s="4">
        <f>RANK(Tableau1[[#This Row],[Temps VTT 2]],Tableau1[Temps VTT 2],1)</f>
        <v>17</v>
      </c>
      <c r="M20" s="1">
        <v>0.48685185185185187</v>
      </c>
      <c r="N20" s="1">
        <f>Tableau1[[#This Row],[H départ VTT 3]]-Tableau1[[#This Row],[H départ CO 2]]</f>
        <v>2.9583333333333295E-2</v>
      </c>
      <c r="O20" s="4">
        <f>RANK(Tableau1[[#This Row],[Temps CO 2]],Tableau1[Temps CO 2],1)</f>
        <v>14</v>
      </c>
      <c r="P20" s="1">
        <v>0.51643518518518516</v>
      </c>
      <c r="Q20" s="1">
        <f>Tableau1[[#This Row],[H départ canoê]]-Tableau1[[#This Row],[H départ VTT 3]]</f>
        <v>1.2187500000000018E-2</v>
      </c>
      <c r="R20" s="4">
        <f>RANK(Tableau1[[#This Row],[Temps VTT 3]],Tableau1[Temps VTT 3],1)</f>
        <v>21</v>
      </c>
      <c r="S20" s="1">
        <v>0.52862268518518518</v>
      </c>
      <c r="T20" s="1">
        <f>Tableau1[[#This Row],[H départ VTT 4]]-Tableau1[[#This Row],[H départ canoê]]</f>
        <v>4.8263888888888662E-3</v>
      </c>
      <c r="U20" s="4">
        <f>RANK(Tableau1[[#This Row],[Temps canoë]],Tableau1[Temps canoë],1)</f>
        <v>10</v>
      </c>
      <c r="V20" s="1">
        <v>0.53344907407407405</v>
      </c>
      <c r="W20" s="1">
        <f>Tableau1[[#This Row],[H départ R&amp;B]]-Tableau1[[#This Row],[H départ VTT 4]]</f>
        <v>6.7939814814815813E-3</v>
      </c>
      <c r="X20" s="4">
        <f>RANK(Tableau1[[#This Row],[Temps VTT 4]],Tableau1[Temps VTT 4],1)</f>
        <v>19</v>
      </c>
      <c r="Y20" s="1">
        <v>0.54024305555555563</v>
      </c>
      <c r="Z20" s="1">
        <f>Tableau1[[#This Row],[H arrivée]]-Tableau1[[#This Row],[H départ R&amp;B]]</f>
        <v>1.2615740740740677E-2</v>
      </c>
      <c r="AA20" s="4">
        <f>RANK(Tableau1[[#This Row],[Temps R&amp;B]],Tableau1[Temps R&amp;B],1)</f>
        <v>17</v>
      </c>
      <c r="AB20">
        <v>1</v>
      </c>
      <c r="AC20" s="1">
        <v>0.55285879629629631</v>
      </c>
      <c r="AD20" s="1">
        <f>Tableau1[[#This Row],[H arrivée]]-Tableau1[[#This Row],[H départ]]+Tableau1[[#This Row],[Pén CO]]*AH$2</f>
        <v>0.16396990740740744</v>
      </c>
      <c r="AE20">
        <f>RANK(Tableau1[[#This Row],[Temps tot]],Tableau1[Temps tot],1)</f>
        <v>18</v>
      </c>
    </row>
    <row r="21" spans="2:31" ht="15.75" thickBot="1" x14ac:dyDescent="0.3">
      <c r="B21">
        <v>6</v>
      </c>
      <c r="C21" s="5" t="s">
        <v>49</v>
      </c>
      <c r="D21" s="1">
        <v>0.39583333333333331</v>
      </c>
      <c r="E21" s="1">
        <f>Tableau1[[#This Row],[H départ CO 1]]-Tableau1[[#This Row],[H départ]]</f>
        <v>4.0474537037037073E-2</v>
      </c>
      <c r="F21" s="4">
        <f>RANK(Tableau1[[#This Row],[Temps VTT+ trail 1]],Tableau1[Temps VTT+ trail 1],1)</f>
        <v>18</v>
      </c>
      <c r="G21" s="1">
        <v>0.43630787037037039</v>
      </c>
      <c r="H21" s="1">
        <f>Tableau1[[#This Row],[H départ VTT 2]]-Tableau1[[#This Row],[H départ CO 1]]</f>
        <v>3.6851851851851802E-2</v>
      </c>
      <c r="I21" s="4">
        <f>RANK(Tableau1[[#This Row],[Temps CO 1]],Tableau1[Temps CO 1],1)</f>
        <v>20</v>
      </c>
      <c r="J21" s="1">
        <v>0.47315972222222219</v>
      </c>
      <c r="K21" s="1">
        <f>Tableau1[[#This Row],[H départ CO 2]]-Tableau1[[#This Row],[H départ VTT 2]]</f>
        <v>1.975694444444448E-2</v>
      </c>
      <c r="L21" s="4">
        <f>RANK(Tableau1[[#This Row],[Temps VTT 2]],Tableau1[Temps VTT 2],1)</f>
        <v>18</v>
      </c>
      <c r="M21" s="1">
        <v>0.49291666666666667</v>
      </c>
      <c r="N21" s="1">
        <f>Tableau1[[#This Row],[H départ VTT 3]]-Tableau1[[#This Row],[H départ CO 2]]</f>
        <v>3.2129629629629619E-2</v>
      </c>
      <c r="O21" s="4">
        <f>RANK(Tableau1[[#This Row],[Temps CO 2]],Tableau1[Temps CO 2],1)</f>
        <v>18</v>
      </c>
      <c r="P21" s="1">
        <v>0.52504629629629629</v>
      </c>
      <c r="Q21" s="1">
        <f>Tableau1[[#This Row],[H départ canoê]]-Tableau1[[#This Row],[H départ VTT 3]]</f>
        <v>6.4930555555555713E-3</v>
      </c>
      <c r="R21" s="4">
        <f>RANK(Tableau1[[#This Row],[Temps VTT 3]],Tableau1[Temps VTT 3],1)</f>
        <v>16</v>
      </c>
      <c r="S21" s="1">
        <v>0.53153935185185186</v>
      </c>
      <c r="T21" s="1">
        <f>Tableau1[[#This Row],[H départ VTT 4]]-Tableau1[[#This Row],[H départ canoê]]</f>
        <v>5.833333333333357E-3</v>
      </c>
      <c r="U21" s="4">
        <f>RANK(Tableau1[[#This Row],[Temps canoë]],Tableau1[Temps canoë],1)</f>
        <v>15</v>
      </c>
      <c r="V21" s="1">
        <v>0.53737268518518522</v>
      </c>
      <c r="W21" s="1">
        <f>Tableau1[[#This Row],[H départ R&amp;B]]-Tableau1[[#This Row],[H départ VTT 4]]</f>
        <v>9.4560185185185164E-3</v>
      </c>
      <c r="X21" s="4">
        <f>RANK(Tableau1[[#This Row],[Temps VTT 4]],Tableau1[Temps VTT 4],1)</f>
        <v>21</v>
      </c>
      <c r="Y21" s="1">
        <v>0.54682870370370373</v>
      </c>
      <c r="Z21" s="1">
        <f>Tableau1[[#This Row],[H arrivée]]-Tableau1[[#This Row],[H départ R&amp;B]]</f>
        <v>6.5856481481481044E-3</v>
      </c>
      <c r="AA21" s="4">
        <f>RANK(Tableau1[[#This Row],[Temps R&amp;B]],Tableau1[Temps R&amp;B],1)</f>
        <v>1</v>
      </c>
      <c r="AB21">
        <v>1</v>
      </c>
      <c r="AC21" s="1">
        <v>0.55341435185185184</v>
      </c>
      <c r="AD21" s="1">
        <f>Tableau1[[#This Row],[H arrivée]]-Tableau1[[#This Row],[H départ]]+Tableau1[[#This Row],[Pén CO]]*AH$2</f>
        <v>0.16452546296296297</v>
      </c>
      <c r="AE21">
        <f>RANK(Tableau1[[#This Row],[Temps tot]],Tableau1[Temps tot],1)</f>
        <v>19</v>
      </c>
    </row>
    <row r="22" spans="2:31" ht="15.75" thickBot="1" x14ac:dyDescent="0.3">
      <c r="B22">
        <v>17</v>
      </c>
      <c r="C22" s="5" t="s">
        <v>50</v>
      </c>
      <c r="D22" s="1">
        <v>0.39583333333333298</v>
      </c>
      <c r="E22" s="1">
        <f>Tableau1[[#This Row],[H départ CO 1]]-Tableau1[[#This Row],[H départ]]</f>
        <v>4.3391203703704084E-2</v>
      </c>
      <c r="F22" s="4">
        <f>RANK(Tableau1[[#This Row],[Temps VTT+ trail 1]],Tableau1[Temps VTT+ trail 1],1)</f>
        <v>20</v>
      </c>
      <c r="G22" s="1">
        <v>0.43922453703703707</v>
      </c>
      <c r="H22" s="1">
        <f>Tableau1[[#This Row],[H départ VTT 2]]-Tableau1[[#This Row],[H départ CO 1]]</f>
        <v>3.4027777777777768E-2</v>
      </c>
      <c r="I22" s="4">
        <f>RANK(Tableau1[[#This Row],[Temps CO 1]],Tableau1[Temps CO 1],1)</f>
        <v>19</v>
      </c>
      <c r="J22" s="1">
        <v>0.47325231481481483</v>
      </c>
      <c r="K22" s="1">
        <f>Tableau1[[#This Row],[H départ CO 2]]-Tableau1[[#This Row],[H départ VTT 2]]</f>
        <v>2.1782407407407389E-2</v>
      </c>
      <c r="L22" s="4">
        <f>RANK(Tableau1[[#This Row],[Temps VTT 2]],Tableau1[Temps VTT 2],1)</f>
        <v>20</v>
      </c>
      <c r="M22" s="1">
        <v>0.49503472222222222</v>
      </c>
      <c r="N22" s="1">
        <f>Tableau1[[#This Row],[H départ VTT 3]]-Tableau1[[#This Row],[H départ CO 2]]</f>
        <v>5.3912037037037064E-2</v>
      </c>
      <c r="O22" s="4">
        <f>RANK(Tableau1[[#This Row],[Temps CO 2]],Tableau1[Temps CO 2],1)</f>
        <v>21</v>
      </c>
      <c r="P22" s="1">
        <v>0.54894675925925929</v>
      </c>
      <c r="Q22" s="1">
        <f>Tableau1[[#This Row],[H départ canoê]]-Tableau1[[#This Row],[H départ VTT 3]]</f>
        <v>8.2291666666666208E-3</v>
      </c>
      <c r="R22" s="4">
        <f>RANK(Tableau1[[#This Row],[Temps VTT 3]],Tableau1[Temps VTT 3],1)</f>
        <v>20</v>
      </c>
      <c r="S22" s="1">
        <v>0.55717592592592591</v>
      </c>
      <c r="T22" s="1">
        <f>Tableau1[[#This Row],[H départ VTT 4]]-Tableau1[[#This Row],[H départ canoê]]</f>
        <v>4.8032407407407884E-3</v>
      </c>
      <c r="U22" s="4">
        <f>RANK(Tableau1[[#This Row],[Temps canoë]],Tableau1[Temps canoë],1)</f>
        <v>9</v>
      </c>
      <c r="V22" s="1">
        <v>0.5619791666666667</v>
      </c>
      <c r="W22" s="1">
        <f>Tableau1[[#This Row],[H départ R&amp;B]]-Tableau1[[#This Row],[H départ VTT 4]]</f>
        <v>6.8402777777777368E-3</v>
      </c>
      <c r="X22" s="4">
        <f>RANK(Tableau1[[#This Row],[Temps VTT 4]],Tableau1[Temps VTT 4],1)</f>
        <v>20</v>
      </c>
      <c r="Y22" s="1">
        <v>0.56881944444444443</v>
      </c>
      <c r="Z22" s="1">
        <f>Tableau1[[#This Row],[H arrivée]]-Tableau1[[#This Row],[H départ R&amp;B]]</f>
        <v>1.3217592592592586E-2</v>
      </c>
      <c r="AA22" s="4">
        <f>RANK(Tableau1[[#This Row],[Temps R&amp;B]],Tableau1[Temps R&amp;B],1)</f>
        <v>18</v>
      </c>
      <c r="AB22">
        <v>0</v>
      </c>
      <c r="AC22" s="1">
        <v>0.58203703703703702</v>
      </c>
      <c r="AD22" s="1">
        <f>Tableau1[[#This Row],[H arrivée]]-Tableau1[[#This Row],[H départ]]+Tableau1[[#This Row],[Pén CO]]*AH$2</f>
        <v>0.18620370370370404</v>
      </c>
      <c r="AE22">
        <f>RANK(Tableau1[[#This Row],[Temps tot]],Tableau1[Temps tot],1)</f>
        <v>20</v>
      </c>
    </row>
    <row r="23" spans="2:31" ht="15.75" thickBot="1" x14ac:dyDescent="0.3">
      <c r="B23">
        <v>11</v>
      </c>
      <c r="C23" s="5" t="s">
        <v>51</v>
      </c>
      <c r="D23" s="1">
        <v>0.39583333333333331</v>
      </c>
      <c r="E23" s="1">
        <f>Tableau1[[#This Row],[H départ CO 1]]-Tableau1[[#This Row],[H départ]]</f>
        <v>4.9907407407407456E-2</v>
      </c>
      <c r="F23" s="4">
        <f>RANK(Tableau1[[#This Row],[Temps VTT+ trail 1]],Tableau1[Temps VTT+ trail 1],1)</f>
        <v>21</v>
      </c>
      <c r="G23" s="1">
        <v>0.44574074074074077</v>
      </c>
      <c r="H23" s="1">
        <f>Tableau1[[#This Row],[H départ VTT 2]]-Tableau1[[#This Row],[H départ CO 1]]</f>
        <v>3.9166666666666627E-2</v>
      </c>
      <c r="I23" s="4">
        <f>RANK(Tableau1[[#This Row],[Temps CO 1]],Tableau1[Temps CO 1],1)</f>
        <v>21</v>
      </c>
      <c r="J23" s="1">
        <v>0.4849074074074074</v>
      </c>
      <c r="K23" s="1">
        <f>Tableau1[[#This Row],[H départ CO 2]]-Tableau1[[#This Row],[H départ VTT 2]]</f>
        <v>2.3495370370370361E-2</v>
      </c>
      <c r="L23" s="4">
        <f>RANK(Tableau1[[#This Row],[Temps VTT 2]],Tableau1[Temps VTT 2],1)</f>
        <v>21</v>
      </c>
      <c r="M23" s="1">
        <v>0.50840277777777776</v>
      </c>
      <c r="N23" s="1">
        <f>Tableau1[[#This Row],[H départ VTT 3]]-Tableau1[[#This Row],[H départ CO 2]]</f>
        <v>4.1909722222222223E-2</v>
      </c>
      <c r="O23" s="4">
        <f>RANK(Tableau1[[#This Row],[Temps CO 2]],Tableau1[Temps CO 2],1)</f>
        <v>20</v>
      </c>
      <c r="P23" s="1">
        <v>0.55031249999999998</v>
      </c>
      <c r="Q23" s="1">
        <f>Tableau1[[#This Row],[H départ canoê]]-Tableau1[[#This Row],[H départ VTT 3]]</f>
        <v>7.4768518518518734E-3</v>
      </c>
      <c r="R23" s="4">
        <f>RANK(Tableau1[[#This Row],[Temps VTT 3]],Tableau1[Temps VTT 3],1)</f>
        <v>18</v>
      </c>
      <c r="S23" s="1">
        <v>0.55778935185185186</v>
      </c>
      <c r="T23" s="1">
        <f>Tableau1[[#This Row],[H départ VTT 4]]-Tableau1[[#This Row],[H départ canoê]]</f>
        <v>8.0902777777778212E-3</v>
      </c>
      <c r="U23" s="4">
        <f>RANK(Tableau1[[#This Row],[Temps canoë]],Tableau1[Temps canoë],1)</f>
        <v>16</v>
      </c>
      <c r="V23" s="1">
        <v>0.56587962962962968</v>
      </c>
      <c r="W23" s="1">
        <f>Tableau1[[#This Row],[H départ R&amp;B]]-Tableau1[[#This Row],[H départ VTT 4]]</f>
        <v>6.3657407407406996E-3</v>
      </c>
      <c r="X23" s="4">
        <f>RANK(Tableau1[[#This Row],[Temps VTT 4]],Tableau1[Temps VTT 4],1)</f>
        <v>18</v>
      </c>
      <c r="Y23" s="1">
        <v>0.57224537037037038</v>
      </c>
      <c r="Z23" s="1">
        <f>Tableau1[[#This Row],[H arrivée]]-Tableau1[[#This Row],[H départ R&amp;B]]</f>
        <v>1.2106481481481524E-2</v>
      </c>
      <c r="AA23" s="4">
        <f>RANK(Tableau1[[#This Row],[Temps R&amp;B]],Tableau1[Temps R&amp;B],1)</f>
        <v>16</v>
      </c>
      <c r="AB23">
        <v>1</v>
      </c>
      <c r="AC23" s="1">
        <v>0.5843518518518519</v>
      </c>
      <c r="AD23" s="1">
        <f>Tableau1[[#This Row],[H arrivée]]-Tableau1[[#This Row],[H départ]]+Tableau1[[#This Row],[Pén CO]]*AH$2</f>
        <v>0.19546296296296303</v>
      </c>
      <c r="AE23">
        <f>RANK(Tableau1[[#This Row],[Temps tot]],Tableau1[Temps tot],1)</f>
        <v>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RAYBAUD</dc:creator>
  <cp:lastModifiedBy>Charlotte RAYBAUD</cp:lastModifiedBy>
  <dcterms:created xsi:type="dcterms:W3CDTF">2023-10-20T07:58:31Z</dcterms:created>
  <dcterms:modified xsi:type="dcterms:W3CDTF">2023-10-20T08:04:20Z</dcterms:modified>
</cp:coreProperties>
</file>