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alyciapery/Downloads/"/>
    </mc:Choice>
  </mc:AlternateContent>
  <xr:revisionPtr revIDLastSave="0" documentId="13_ncr:1_{93F73D50-4A34-BB4D-ACCF-3F83BA4426A1}" xr6:coauthVersionLast="47" xr6:coauthVersionMax="47" xr10:uidLastSave="{00000000-0000-0000-0000-000000000000}"/>
  <bookViews>
    <workbookView xWindow="0" yWindow="660" windowWidth="29400" windowHeight="18460" tabRatio="500" xr2:uid="{00000000-000D-0000-FFFF-FFFF00000000}"/>
  </bookViews>
  <sheets>
    <sheet name="Expe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52" i="1" l="1"/>
  <c r="Y52" i="1"/>
  <c r="Z51" i="1"/>
  <c r="AB51" i="1" s="1"/>
  <c r="Y51" i="1"/>
  <c r="Z50" i="1"/>
  <c r="AA50" i="1" s="1"/>
  <c r="Y50" i="1"/>
  <c r="AB49" i="1"/>
  <c r="Z49" i="1"/>
  <c r="AA49" i="1" s="1"/>
  <c r="Y49" i="1"/>
  <c r="Z48" i="1"/>
  <c r="AB48" i="1" s="1"/>
  <c r="Y48" i="1"/>
  <c r="Z47" i="1"/>
  <c r="Y47" i="1"/>
  <c r="Z46" i="1"/>
  <c r="AB46" i="1" s="1"/>
  <c r="Y46" i="1"/>
  <c r="Z45" i="1"/>
  <c r="AA45" i="1" s="1"/>
  <c r="Y45" i="1"/>
  <c r="Z44" i="1"/>
  <c r="AB44" i="1" s="1"/>
  <c r="Y44" i="1"/>
  <c r="Z43" i="1"/>
  <c r="AB43" i="1" s="1"/>
  <c r="Y43" i="1"/>
  <c r="Z42" i="1"/>
  <c r="Y42" i="1"/>
  <c r="Z41" i="1"/>
  <c r="AB41" i="1" s="1"/>
  <c r="Y41" i="1"/>
  <c r="Z40" i="1"/>
  <c r="AA40" i="1" s="1"/>
  <c r="Y40" i="1"/>
  <c r="Z39" i="1"/>
  <c r="AB39" i="1" s="1"/>
  <c r="Y39" i="1"/>
  <c r="Z38" i="1"/>
  <c r="AB38" i="1" s="1"/>
  <c r="Y38" i="1"/>
  <c r="Z37" i="1"/>
  <c r="Y37" i="1"/>
  <c r="Z36" i="1"/>
  <c r="AB36" i="1" s="1"/>
  <c r="Y36" i="1"/>
  <c r="Y35" i="1"/>
  <c r="W35" i="1"/>
  <c r="U35" i="1"/>
  <c r="S35" i="1"/>
  <c r="Q35" i="1"/>
  <c r="O35" i="1"/>
  <c r="M35" i="1"/>
  <c r="K35" i="1"/>
  <c r="I35" i="1"/>
  <c r="G35" i="1"/>
  <c r="Y34" i="1"/>
  <c r="W34" i="1"/>
  <c r="U34" i="1"/>
  <c r="S34" i="1"/>
  <c r="Q34" i="1"/>
  <c r="O34" i="1"/>
  <c r="M34" i="1"/>
  <c r="K34" i="1"/>
  <c r="I34" i="1"/>
  <c r="G34" i="1"/>
  <c r="Y33" i="1"/>
  <c r="W33" i="1"/>
  <c r="U33" i="1"/>
  <c r="S33" i="1"/>
  <c r="Q33" i="1"/>
  <c r="O33" i="1"/>
  <c r="M33" i="1"/>
  <c r="K33" i="1"/>
  <c r="I33" i="1"/>
  <c r="G33" i="1"/>
  <c r="Y32" i="1"/>
  <c r="W32" i="1"/>
  <c r="U32" i="1"/>
  <c r="S32" i="1"/>
  <c r="Q32" i="1"/>
  <c r="O32" i="1"/>
  <c r="M32" i="1"/>
  <c r="K32" i="1"/>
  <c r="I32" i="1"/>
  <c r="G32" i="1"/>
  <c r="Y31" i="1"/>
  <c r="W31" i="1"/>
  <c r="U31" i="1"/>
  <c r="S31" i="1"/>
  <c r="Q31" i="1"/>
  <c r="O31" i="1"/>
  <c r="M31" i="1"/>
  <c r="K31" i="1"/>
  <c r="I31" i="1"/>
  <c r="G31" i="1"/>
  <c r="Y30" i="1"/>
  <c r="W30" i="1"/>
  <c r="Z30" i="1" s="1"/>
  <c r="U30" i="1"/>
  <c r="S30" i="1"/>
  <c r="Q30" i="1"/>
  <c r="O30" i="1"/>
  <c r="M30" i="1"/>
  <c r="K30" i="1"/>
  <c r="I30" i="1"/>
  <c r="G30" i="1"/>
  <c r="Y29" i="1"/>
  <c r="W29" i="1"/>
  <c r="Z29" i="1" s="1"/>
  <c r="U29" i="1"/>
  <c r="S29" i="1"/>
  <c r="Q29" i="1"/>
  <c r="O29" i="1"/>
  <c r="M29" i="1"/>
  <c r="K29" i="1"/>
  <c r="I29" i="1"/>
  <c r="G29" i="1"/>
  <c r="Y28" i="1"/>
  <c r="W28" i="1"/>
  <c r="Z28" i="1" s="1"/>
  <c r="U28" i="1"/>
  <c r="S28" i="1"/>
  <c r="Q28" i="1"/>
  <c r="O28" i="1"/>
  <c r="M28" i="1"/>
  <c r="K28" i="1"/>
  <c r="I28" i="1"/>
  <c r="G28" i="1"/>
  <c r="Y27" i="1"/>
  <c r="W27" i="1"/>
  <c r="Z27" i="1" s="1"/>
  <c r="U27" i="1"/>
  <c r="S27" i="1"/>
  <c r="Q27" i="1"/>
  <c r="O27" i="1"/>
  <c r="M27" i="1"/>
  <c r="K27" i="1"/>
  <c r="I27" i="1"/>
  <c r="G27" i="1"/>
  <c r="Y26" i="1"/>
  <c r="W26" i="1"/>
  <c r="U26" i="1"/>
  <c r="S26" i="1"/>
  <c r="Q26" i="1"/>
  <c r="O26" i="1"/>
  <c r="M26" i="1"/>
  <c r="K26" i="1"/>
  <c r="I26" i="1"/>
  <c r="G26" i="1"/>
  <c r="Y25" i="1"/>
  <c r="W25" i="1"/>
  <c r="U25" i="1"/>
  <c r="S25" i="1"/>
  <c r="Q25" i="1"/>
  <c r="O25" i="1"/>
  <c r="M25" i="1"/>
  <c r="K25" i="1"/>
  <c r="I25" i="1"/>
  <c r="G25" i="1"/>
  <c r="Y24" i="1"/>
  <c r="W24" i="1"/>
  <c r="U24" i="1"/>
  <c r="S24" i="1"/>
  <c r="Q24" i="1"/>
  <c r="O24" i="1"/>
  <c r="M24" i="1"/>
  <c r="K24" i="1"/>
  <c r="I24" i="1"/>
  <c r="G24" i="1"/>
  <c r="Y23" i="1"/>
  <c r="W23" i="1"/>
  <c r="U23" i="1"/>
  <c r="S23" i="1"/>
  <c r="Q23" i="1"/>
  <c r="O23" i="1"/>
  <c r="M23" i="1"/>
  <c r="K23" i="1"/>
  <c r="I23" i="1"/>
  <c r="G23" i="1"/>
  <c r="Y22" i="1"/>
  <c r="W22" i="1"/>
  <c r="U22" i="1"/>
  <c r="S22" i="1"/>
  <c r="Q22" i="1"/>
  <c r="O22" i="1"/>
  <c r="M22" i="1"/>
  <c r="K22" i="1"/>
  <c r="I22" i="1"/>
  <c r="G22" i="1"/>
  <c r="Y21" i="1"/>
  <c r="W21" i="1"/>
  <c r="U21" i="1"/>
  <c r="S21" i="1"/>
  <c r="Q21" i="1"/>
  <c r="O21" i="1"/>
  <c r="M21" i="1"/>
  <c r="K21" i="1"/>
  <c r="I21" i="1"/>
  <c r="G21" i="1"/>
  <c r="Y20" i="1"/>
  <c r="W20" i="1"/>
  <c r="U20" i="1"/>
  <c r="S20" i="1"/>
  <c r="Q20" i="1"/>
  <c r="O20" i="1"/>
  <c r="M20" i="1"/>
  <c r="K20" i="1"/>
  <c r="I20" i="1"/>
  <c r="G20" i="1"/>
  <c r="Y19" i="1"/>
  <c r="W19" i="1"/>
  <c r="U19" i="1"/>
  <c r="S19" i="1"/>
  <c r="Q19" i="1"/>
  <c r="O19" i="1"/>
  <c r="M19" i="1"/>
  <c r="K19" i="1"/>
  <c r="I19" i="1"/>
  <c r="G19" i="1"/>
  <c r="Y18" i="1"/>
  <c r="W18" i="1"/>
  <c r="U18" i="1"/>
  <c r="S18" i="1"/>
  <c r="Q18" i="1"/>
  <c r="O18" i="1"/>
  <c r="M18" i="1"/>
  <c r="K18" i="1"/>
  <c r="I18" i="1"/>
  <c r="G18" i="1"/>
  <c r="Y17" i="1"/>
  <c r="W17" i="1"/>
  <c r="U17" i="1"/>
  <c r="S17" i="1"/>
  <c r="Q17" i="1"/>
  <c r="O17" i="1"/>
  <c r="M17" i="1"/>
  <c r="K17" i="1"/>
  <c r="I17" i="1"/>
  <c r="G17" i="1"/>
  <c r="Y16" i="1"/>
  <c r="W16" i="1"/>
  <c r="U16" i="1"/>
  <c r="S16" i="1"/>
  <c r="Q16" i="1"/>
  <c r="O16" i="1"/>
  <c r="M16" i="1"/>
  <c r="K16" i="1"/>
  <c r="I16" i="1"/>
  <c r="G16" i="1"/>
  <c r="Y15" i="1"/>
  <c r="W15" i="1"/>
  <c r="U15" i="1"/>
  <c r="S15" i="1"/>
  <c r="Q15" i="1"/>
  <c r="O15" i="1"/>
  <c r="M15" i="1"/>
  <c r="K15" i="1"/>
  <c r="I15" i="1"/>
  <c r="G15" i="1"/>
  <c r="Y14" i="1"/>
  <c r="W14" i="1"/>
  <c r="U14" i="1"/>
  <c r="S14" i="1"/>
  <c r="Q14" i="1"/>
  <c r="O14" i="1"/>
  <c r="M14" i="1"/>
  <c r="K14" i="1"/>
  <c r="I14" i="1"/>
  <c r="G14" i="1"/>
  <c r="Y13" i="1"/>
  <c r="W13" i="1"/>
  <c r="U13" i="1"/>
  <c r="S13" i="1"/>
  <c r="Q13" i="1"/>
  <c r="O13" i="1"/>
  <c r="M13" i="1"/>
  <c r="K13" i="1"/>
  <c r="I13" i="1"/>
  <c r="G13" i="1"/>
  <c r="Y12" i="1"/>
  <c r="W12" i="1"/>
  <c r="U12" i="1"/>
  <c r="S12" i="1"/>
  <c r="Q12" i="1"/>
  <c r="O12" i="1"/>
  <c r="M12" i="1"/>
  <c r="K12" i="1"/>
  <c r="I12" i="1"/>
  <c r="G12" i="1"/>
  <c r="Y11" i="1"/>
  <c r="W11" i="1"/>
  <c r="U11" i="1"/>
  <c r="S11" i="1"/>
  <c r="Q11" i="1"/>
  <c r="O11" i="1"/>
  <c r="M11" i="1"/>
  <c r="K11" i="1"/>
  <c r="I11" i="1"/>
  <c r="G11" i="1"/>
  <c r="Y10" i="1"/>
  <c r="W10" i="1"/>
  <c r="U10" i="1"/>
  <c r="S10" i="1"/>
  <c r="Q10" i="1"/>
  <c r="O10" i="1"/>
  <c r="M10" i="1"/>
  <c r="K10" i="1"/>
  <c r="I10" i="1"/>
  <c r="G10" i="1"/>
  <c r="Y9" i="1"/>
  <c r="W9" i="1"/>
  <c r="U9" i="1"/>
  <c r="S9" i="1"/>
  <c r="Q9" i="1"/>
  <c r="O9" i="1"/>
  <c r="M9" i="1"/>
  <c r="K9" i="1"/>
  <c r="I9" i="1"/>
  <c r="G9" i="1"/>
  <c r="Y8" i="1"/>
  <c r="W8" i="1"/>
  <c r="U8" i="1"/>
  <c r="S8" i="1"/>
  <c r="Q8" i="1"/>
  <c r="O8" i="1"/>
  <c r="M8" i="1"/>
  <c r="K8" i="1"/>
  <c r="I8" i="1"/>
  <c r="G8" i="1"/>
  <c r="Z32" i="1" l="1"/>
  <c r="Z33" i="1"/>
  <c r="Z15" i="1"/>
  <c r="Z8" i="1"/>
  <c r="Z9" i="1"/>
  <c r="Z10" i="1"/>
  <c r="Z11" i="1"/>
  <c r="Z12" i="1"/>
  <c r="Z35" i="1"/>
  <c r="Z24" i="1"/>
  <c r="Z21" i="1"/>
  <c r="Z16" i="1"/>
  <c r="Z25" i="1"/>
  <c r="Z34" i="1"/>
  <c r="Z26" i="1"/>
  <c r="AA39" i="1"/>
  <c r="AB45" i="1"/>
  <c r="Z31" i="1"/>
  <c r="AA44" i="1"/>
  <c r="AB50" i="1"/>
  <c r="AB40" i="1"/>
  <c r="Z17" i="1"/>
  <c r="Z18" i="1"/>
  <c r="Z19" i="1"/>
  <c r="Z20" i="1"/>
  <c r="Z22" i="1"/>
  <c r="Z23" i="1"/>
  <c r="AB47" i="1"/>
  <c r="AA47" i="1"/>
  <c r="AB37" i="1"/>
  <c r="AA37" i="1"/>
  <c r="Z13" i="1"/>
  <c r="AA48" i="1"/>
  <c r="Z14" i="1"/>
  <c r="AA38" i="1"/>
  <c r="AB52" i="1"/>
  <c r="AA52" i="1"/>
  <c r="AB42" i="1"/>
  <c r="AA42" i="1"/>
  <c r="AA43" i="1"/>
  <c r="AA36" i="1"/>
  <c r="AA41" i="1"/>
  <c r="AA46" i="1"/>
  <c r="AA51" i="1"/>
  <c r="AB33" i="1" l="1"/>
  <c r="AB12" i="1"/>
  <c r="AA33" i="1"/>
  <c r="AB21" i="1"/>
  <c r="AA12" i="1"/>
  <c r="AA24" i="1"/>
  <c r="AB9" i="1"/>
  <c r="AA25" i="1"/>
  <c r="AA26" i="1"/>
  <c r="AB26" i="1"/>
  <c r="AA31" i="1"/>
  <c r="AA15" i="1"/>
  <c r="AB20" i="1"/>
  <c r="AB27" i="1"/>
  <c r="AA34" i="1"/>
  <c r="AB25" i="1"/>
  <c r="AB15" i="1"/>
  <c r="AA8" i="1"/>
  <c r="AA20" i="1"/>
  <c r="AB31" i="1"/>
  <c r="AB28" i="1"/>
  <c r="AB14" i="1"/>
  <c r="AA14" i="1"/>
  <c r="AB30" i="1"/>
  <c r="AB24" i="1"/>
  <c r="AA23" i="1"/>
  <c r="AA30" i="1"/>
  <c r="AB17" i="1"/>
  <c r="AB18" i="1"/>
  <c r="AB23" i="1"/>
  <c r="AB29" i="1"/>
  <c r="AA19" i="1"/>
  <c r="AB32" i="1"/>
  <c r="AA22" i="1"/>
  <c r="AA11" i="1"/>
  <c r="AB19" i="1"/>
  <c r="AB10" i="1"/>
  <c r="AB8" i="1"/>
  <c r="AB13" i="1"/>
  <c r="AA18" i="1"/>
  <c r="AA13" i="1"/>
  <c r="AA17" i="1"/>
  <c r="AB11" i="1"/>
  <c r="AA32" i="1"/>
  <c r="AA29" i="1"/>
  <c r="AB34" i="1"/>
  <c r="AB22" i="1"/>
  <c r="AA27" i="1"/>
  <c r="AA21" i="1"/>
  <c r="AA35" i="1"/>
  <c r="AA10" i="1"/>
  <c r="AB16" i="1"/>
  <c r="AA28" i="1"/>
  <c r="AA9" i="1"/>
  <c r="AB35" i="1"/>
  <c r="AA16" i="1"/>
</calcChain>
</file>

<file path=xl/sharedStrings.xml><?xml version="1.0" encoding="utf-8"?>
<sst xmlns="http://schemas.openxmlformats.org/spreadsheetml/2006/main" count="113" uniqueCount="60">
  <si>
    <t>Dossard</t>
  </si>
  <si>
    <t>Type de binôme</t>
  </si>
  <si>
    <t>Nom</t>
  </si>
  <si>
    <t>Parcours</t>
  </si>
  <si>
    <t>Heure de départ</t>
  </si>
  <si>
    <t>Trail 1</t>
  </si>
  <si>
    <t>Durée Trail 1</t>
  </si>
  <si>
    <t>VTT 1 - Trail 2 - VTT2</t>
  </si>
  <si>
    <t>Durée VTT 1 - Trail 2 - VTT2</t>
  </si>
  <si>
    <t>R&amp;B 1</t>
  </si>
  <si>
    <t>Durée R&amp;B 1</t>
  </si>
  <si>
    <t>Trail 3</t>
  </si>
  <si>
    <t>Durée Trail 3</t>
  </si>
  <si>
    <t>R&amp;B2</t>
  </si>
  <si>
    <t>Durée R&amp;B 2</t>
  </si>
  <si>
    <t>CO</t>
  </si>
  <si>
    <t>Durée CO</t>
  </si>
  <si>
    <t>Canoë</t>
  </si>
  <si>
    <t>Durée Canoë</t>
  </si>
  <si>
    <t>R&amp;B3</t>
  </si>
  <si>
    <t>Durée R&amp;B 3</t>
  </si>
  <si>
    <t>Heure d'arrivée</t>
  </si>
  <si>
    <t>Durée totale du raid</t>
  </si>
  <si>
    <t>Fautes CO</t>
  </si>
  <si>
    <t>Pénalités (min)</t>
  </si>
  <si>
    <t>Temps final</t>
  </si>
  <si>
    <t>Classement scratch</t>
  </si>
  <si>
    <t>Classement par catégorie</t>
  </si>
  <si>
    <t>Binôme Masculin</t>
  </si>
  <si>
    <t>Les Sangliers</t>
  </si>
  <si>
    <t>Expert</t>
  </si>
  <si>
    <t>Amandes salées</t>
  </si>
  <si>
    <t>Asse42</t>
  </si>
  <si>
    <t>Binôme Mixte</t>
  </si>
  <si>
    <t>Claquette et Bigorneau</t>
  </si>
  <si>
    <t>Les Biquets</t>
  </si>
  <si>
    <t>Les marmotte en slip</t>
  </si>
  <si>
    <t>Branlos et DAMSO</t>
  </si>
  <si>
    <t>Raiponce &amp; Pumbaa</t>
  </si>
  <si>
    <t>RandonneurZZ</t>
  </si>
  <si>
    <t>Les Nullos</t>
  </si>
  <si>
    <t>Les aGImuts</t>
  </si>
  <si>
    <t>Binôme Féminin</t>
  </si>
  <si>
    <t>Les fofolles du VNT -XTTR63</t>
  </si>
  <si>
    <t>Les Husses</t>
  </si>
  <si>
    <t>Les iRaidsponsables</t>
  </si>
  <si>
    <t>Pac &amp; Chass</t>
  </si>
  <si>
    <t>Leg day skippers</t>
  </si>
  <si>
    <t>LES BABIES</t>
  </si>
  <si>
    <t>JV</t>
  </si>
  <si>
    <t>Piquet &amp; Co</t>
  </si>
  <si>
    <t>XTTR63 Les MARO</t>
  </si>
  <si>
    <t>Krobadour</t>
  </si>
  <si>
    <t>MELTORZ</t>
  </si>
  <si>
    <t>Les raideurs du Pilat</t>
  </si>
  <si>
    <t>ACTT</t>
  </si>
  <si>
    <t>beef-jerky</t>
  </si>
  <si>
    <t>SUP3RIOR</t>
  </si>
  <si>
    <t>ILoveBouard</t>
  </si>
  <si>
    <t>Résultats RAID Sigma Clermont 2k26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</si>
</sst>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:ss"/>
  </numFmts>
  <fonts count="4" x14ac:knownFonts="1">
    <font>
      <sz val="11"/>
      <color theme="1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1"/>
      <name val="Arial"/>
      <family val="2"/>
      <charset val="1"/>
    </font>
    <font>
      <b/>
      <sz val="7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666699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0</xdr:row>
      <xdr:rowOff>50800</xdr:rowOff>
    </xdr:from>
    <xdr:ext cx="1019175" cy="990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A4990924-154C-ED45-B689-78F42AB68C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50800"/>
          <a:ext cx="1019175" cy="990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2"/>
  <sheetViews>
    <sheetView tabSelected="1" zoomScale="65" zoomScaleNormal="100" workbookViewId="0">
      <pane ySplit="7" topLeftCell="A8" activePane="bottomLeft" state="frozen"/>
      <selection pane="bottomLeft" activeCell="X44" sqref="X44"/>
    </sheetView>
  </sheetViews>
  <sheetFormatPr baseColWidth="10" defaultColWidth="8.6640625" defaultRowHeight="15" x14ac:dyDescent="0.2"/>
  <cols>
    <col min="1" max="1" width="10" customWidth="1"/>
    <col min="2" max="2" width="18" customWidth="1"/>
    <col min="3" max="3" width="45" customWidth="1"/>
    <col min="4" max="4" width="12" customWidth="1"/>
    <col min="5" max="5" width="16" customWidth="1"/>
    <col min="6" max="6" width="12" customWidth="1"/>
    <col min="7" max="7" width="16" customWidth="1"/>
    <col min="8" max="8" width="24" customWidth="1"/>
    <col min="9" max="9" width="26" customWidth="1"/>
    <col min="10" max="10" width="16" customWidth="1"/>
    <col min="11" max="11" width="12.33203125" customWidth="1"/>
    <col min="13" max="13" width="12.33203125" customWidth="1"/>
    <col min="15" max="15" width="11.83203125" customWidth="1"/>
    <col min="17" max="17" width="9.6640625" customWidth="1"/>
    <col min="18" max="19" width="12.33203125" customWidth="1"/>
    <col min="20" max="20" width="14.5" style="1" customWidth="1"/>
    <col min="21" max="21" width="12.33203125" customWidth="1"/>
    <col min="22" max="22" width="14.5" customWidth="1"/>
    <col min="23" max="23" width="18.5" customWidth="1"/>
    <col min="24" max="24" width="10.5" customWidth="1"/>
    <col min="25" max="25" width="14.1640625" customWidth="1"/>
    <col min="26" max="26" width="11.5" customWidth="1"/>
    <col min="27" max="27" width="18.6640625" customWidth="1"/>
    <col min="28" max="28" width="23.83203125" customWidth="1"/>
  </cols>
  <sheetData>
    <row r="1" spans="1:49" x14ac:dyDescent="0.2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49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49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49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5" customHeight="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3" t="s">
        <v>7</v>
      </c>
      <c r="I7" s="3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  <c r="U7" s="2" t="s">
        <v>20</v>
      </c>
      <c r="V7" s="4" t="s">
        <v>21</v>
      </c>
      <c r="W7" s="2" t="s">
        <v>22</v>
      </c>
      <c r="X7" s="2" t="s">
        <v>23</v>
      </c>
      <c r="Y7" s="2" t="s">
        <v>24</v>
      </c>
      <c r="Z7" s="2" t="s">
        <v>25</v>
      </c>
      <c r="AA7" s="2" t="s">
        <v>26</v>
      </c>
      <c r="AB7" s="2" t="s">
        <v>27</v>
      </c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5" customHeight="1" x14ac:dyDescent="0.2">
      <c r="A8" s="5">
        <v>105</v>
      </c>
      <c r="B8" s="6" t="s">
        <v>28</v>
      </c>
      <c r="C8" s="6" t="s">
        <v>29</v>
      </c>
      <c r="D8" s="6" t="s">
        <v>30</v>
      </c>
      <c r="E8" s="7">
        <v>0.35416666666666702</v>
      </c>
      <c r="F8" s="7">
        <v>0.37150462962962999</v>
      </c>
      <c r="G8" s="7">
        <f t="shared" ref="G8:G35" si="0">IF(F8="","",F8-E8)</f>
        <v>1.7337962962962972E-2</v>
      </c>
      <c r="H8" s="7">
        <v>0.50138888888888899</v>
      </c>
      <c r="I8" s="7">
        <f t="shared" ref="I8:I35" si="1">IF(OR(H8="",F8=""),"",H8-F8)</f>
        <v>0.12988425925925901</v>
      </c>
      <c r="J8" s="7"/>
      <c r="K8" s="7" t="str">
        <f t="shared" ref="K8:K35" si="2">IF(OR(J8="",H8=""),"",J8-H8)</f>
        <v/>
      </c>
      <c r="L8" s="7">
        <v>0.524363425925926</v>
      </c>
      <c r="M8" s="7" t="str">
        <f t="shared" ref="M8:M35" si="3">IF(OR(L8="",J8=""),"",L8-J8)</f>
        <v/>
      </c>
      <c r="N8" s="7">
        <v>0.52993055555555602</v>
      </c>
      <c r="O8" s="7">
        <f t="shared" ref="O8:O35" si="4">IF(OR(N8="",L8=""),"",N8-L8)</f>
        <v>5.5671296296300188E-3</v>
      </c>
      <c r="P8" s="7"/>
      <c r="Q8" s="7" t="str">
        <f t="shared" ref="Q8:Q35" si="5">IF(OR(P8="",N8=""),"",P8-N8)</f>
        <v/>
      </c>
      <c r="R8" s="7">
        <v>0.58461805555555602</v>
      </c>
      <c r="S8" s="7" t="str">
        <f t="shared" ref="S8:S35" si="6">IF(OR(R8="",P8=""),"",R8-P8)</f>
        <v/>
      </c>
      <c r="T8" s="7">
        <v>0.59513888888888899</v>
      </c>
      <c r="U8" s="7">
        <f t="shared" ref="U8:U35" si="7">IF(OR(T8="",R8=""),"",T8-R8)</f>
        <v>1.052083333333298E-2</v>
      </c>
      <c r="V8" s="7">
        <v>0.59513888888888899</v>
      </c>
      <c r="W8" s="7">
        <f t="shared" ref="W8:W35" si="8">IF(OR(V8="",E8=""),"",V8-E8)</f>
        <v>0.24097222222222198</v>
      </c>
      <c r="X8" s="5">
        <v>0</v>
      </c>
      <c r="Y8" s="10">
        <f t="shared" ref="Y8:Y52" si="9">IF(X8="","",X8*10)</f>
        <v>0</v>
      </c>
      <c r="Z8" s="9">
        <f t="shared" ref="Z8:Z52" si="10">IF(W8="","",W8+N(Y8)/1440)</f>
        <v>0.24097222222222198</v>
      </c>
      <c r="AA8" s="8">
        <f>IF(Z8="","",SUMPRODUCT(--($Z$8:$Z$52&lt;Z8))+1)</f>
        <v>14</v>
      </c>
      <c r="AB8" s="8">
        <f>IF(Z8="","",SUMPRODUCT(($B$8:$B$52=B8)*($Z$8:$Z$52&lt;Z8))+1)</f>
        <v>11</v>
      </c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s="17" customFormat="1" ht="15" customHeight="1" x14ac:dyDescent="0.2">
      <c r="A9" s="13">
        <v>107</v>
      </c>
      <c r="B9" s="14" t="s">
        <v>28</v>
      </c>
      <c r="C9" s="14" t="s">
        <v>31</v>
      </c>
      <c r="D9" s="14" t="s">
        <v>30</v>
      </c>
      <c r="E9" s="15">
        <v>0.35416666666666702</v>
      </c>
      <c r="F9" s="15"/>
      <c r="G9" s="15" t="str">
        <f t="shared" si="0"/>
        <v/>
      </c>
      <c r="H9" s="15">
        <v>0.471944444444444</v>
      </c>
      <c r="I9" s="15" t="str">
        <f t="shared" si="1"/>
        <v/>
      </c>
      <c r="J9" s="15">
        <v>0.47597222222222202</v>
      </c>
      <c r="K9" s="15">
        <f t="shared" si="2"/>
        <v>4.0277777777780188E-3</v>
      </c>
      <c r="L9" s="15">
        <v>0.49228009259259298</v>
      </c>
      <c r="M9" s="15">
        <f t="shared" si="3"/>
        <v>1.6307870370370958E-2</v>
      </c>
      <c r="N9" s="15">
        <v>0.49672453703703701</v>
      </c>
      <c r="O9" s="15">
        <f t="shared" si="4"/>
        <v>4.444444444444029E-3</v>
      </c>
      <c r="P9" s="15">
        <v>0.51784722222222201</v>
      </c>
      <c r="Q9" s="15">
        <f t="shared" si="5"/>
        <v>2.1122685185185008E-2</v>
      </c>
      <c r="R9" s="15">
        <v>0.53438657407407397</v>
      </c>
      <c r="S9" s="15">
        <f t="shared" si="6"/>
        <v>1.6539351851851958E-2</v>
      </c>
      <c r="T9" s="15">
        <v>0.54166666666666696</v>
      </c>
      <c r="U9" s="15">
        <f t="shared" si="7"/>
        <v>7.2800925925929905E-3</v>
      </c>
      <c r="V9" s="15">
        <v>0.54166666666666696</v>
      </c>
      <c r="W9" s="15">
        <f t="shared" si="8"/>
        <v>0.18749999999999994</v>
      </c>
      <c r="X9" s="13">
        <v>0</v>
      </c>
      <c r="Y9" s="16">
        <f t="shared" si="9"/>
        <v>0</v>
      </c>
      <c r="Z9" s="15">
        <f t="shared" si="10"/>
        <v>0.18749999999999994</v>
      </c>
      <c r="AA9" s="16">
        <f>IF(Z9="","",SUMPRODUCT(--($Z$8:$Z$52&lt;Z9))+1)</f>
        <v>1</v>
      </c>
      <c r="AB9" s="16">
        <f>IF(Z9="","",SUMPRODUCT(($B$8:$B$52=B9)*($Z$8:$Z$52&lt;Z9))+1)</f>
        <v>1</v>
      </c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5" customHeight="1" x14ac:dyDescent="0.2">
      <c r="A10" s="5">
        <v>108</v>
      </c>
      <c r="B10" s="6" t="s">
        <v>28</v>
      </c>
      <c r="C10" s="6" t="s">
        <v>32</v>
      </c>
      <c r="D10" s="6" t="s">
        <v>30</v>
      </c>
      <c r="E10" s="7">
        <v>0.35416666666666702</v>
      </c>
      <c r="F10" s="7">
        <v>0.37223379629629599</v>
      </c>
      <c r="G10" s="7">
        <f t="shared" si="0"/>
        <v>1.8067129629628975E-2</v>
      </c>
      <c r="H10" s="7">
        <v>0.52361111111111103</v>
      </c>
      <c r="I10" s="7">
        <f t="shared" si="1"/>
        <v>0.15137731481481503</v>
      </c>
      <c r="J10" s="7">
        <v>0.52876157407407398</v>
      </c>
      <c r="K10" s="7">
        <f t="shared" si="2"/>
        <v>5.1504629629629539E-3</v>
      </c>
      <c r="L10" s="7">
        <v>0.55069444444444504</v>
      </c>
      <c r="M10" s="7">
        <f t="shared" si="3"/>
        <v>2.193287037037106E-2</v>
      </c>
      <c r="N10" s="7">
        <v>0.55689814814814798</v>
      </c>
      <c r="O10" s="7">
        <f t="shared" si="4"/>
        <v>6.2037037037029341E-3</v>
      </c>
      <c r="P10" s="7"/>
      <c r="Q10" s="7" t="str">
        <f t="shared" si="5"/>
        <v/>
      </c>
      <c r="R10" s="7">
        <v>0.61</v>
      </c>
      <c r="S10" s="7" t="str">
        <f t="shared" si="6"/>
        <v/>
      </c>
      <c r="T10" s="7">
        <v>0.61805555555555602</v>
      </c>
      <c r="U10" s="7">
        <f t="shared" si="7"/>
        <v>8.0555555555560376E-3</v>
      </c>
      <c r="V10" s="7">
        <v>0.61805555555555602</v>
      </c>
      <c r="W10" s="7">
        <f t="shared" si="8"/>
        <v>0.26388888888888901</v>
      </c>
      <c r="X10" s="5">
        <v>0</v>
      </c>
      <c r="Y10" s="10">
        <f t="shared" si="9"/>
        <v>0</v>
      </c>
      <c r="Z10" s="9">
        <f t="shared" si="10"/>
        <v>0.26388888888888901</v>
      </c>
      <c r="AA10" s="8">
        <f>IF(Z10="","",SUMPRODUCT(--($Z$8:$Z$52&lt;Z10))+1)</f>
        <v>19</v>
      </c>
      <c r="AB10" s="8">
        <f>IF(Z10="","",SUMPRODUCT(($B$8:$B$52=B10)*($Z$8:$Z$52&lt;Z10))+1)</f>
        <v>15</v>
      </c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s="17" customFormat="1" ht="15" customHeight="1" x14ac:dyDescent="0.2">
      <c r="A11" s="13">
        <v>109</v>
      </c>
      <c r="B11" s="14" t="s">
        <v>28</v>
      </c>
      <c r="C11" s="14" t="s">
        <v>29</v>
      </c>
      <c r="D11" s="14" t="s">
        <v>30</v>
      </c>
      <c r="E11" s="15">
        <v>0.35416666666666702</v>
      </c>
      <c r="F11" s="15">
        <v>0.37100694444444399</v>
      </c>
      <c r="G11" s="15">
        <f t="shared" si="0"/>
        <v>1.6840277777776969E-2</v>
      </c>
      <c r="H11" s="15">
        <v>0.50347222222222199</v>
      </c>
      <c r="I11" s="15">
        <f t="shared" si="1"/>
        <v>0.132465277777778</v>
      </c>
      <c r="J11" s="15">
        <v>0.50717592592592597</v>
      </c>
      <c r="K11" s="15">
        <f t="shared" si="2"/>
        <v>3.7037037037039866E-3</v>
      </c>
      <c r="L11" s="15">
        <v>0.52549768518518503</v>
      </c>
      <c r="M11" s="15">
        <f t="shared" si="3"/>
        <v>1.8321759259259052E-2</v>
      </c>
      <c r="N11" s="15">
        <v>0.52995370370370398</v>
      </c>
      <c r="O11" s="15">
        <f t="shared" si="4"/>
        <v>4.456018518518956E-3</v>
      </c>
      <c r="P11" s="15">
        <v>0.55034722222222199</v>
      </c>
      <c r="Q11" s="15">
        <f t="shared" si="5"/>
        <v>2.0393518518518006E-2</v>
      </c>
      <c r="R11" s="15">
        <v>0.56660879629629601</v>
      </c>
      <c r="S11" s="15">
        <f t="shared" si="6"/>
        <v>1.6261574074074026E-2</v>
      </c>
      <c r="T11" s="15">
        <v>0.57361111111111096</v>
      </c>
      <c r="U11" s="15">
        <f t="shared" si="7"/>
        <v>7.0023148148149472E-3</v>
      </c>
      <c r="V11" s="15">
        <v>0.57361111111111096</v>
      </c>
      <c r="W11" s="15">
        <f t="shared" si="8"/>
        <v>0.21944444444444394</v>
      </c>
      <c r="X11" s="13">
        <v>0</v>
      </c>
      <c r="Y11" s="16">
        <f t="shared" si="9"/>
        <v>0</v>
      </c>
      <c r="Z11" s="15">
        <f t="shared" si="10"/>
        <v>0.21944444444444394</v>
      </c>
      <c r="AA11" s="16">
        <f>IF(Z11="","",SUMPRODUCT(--($Z$8:$Z$52&lt;Z11))+1)</f>
        <v>6</v>
      </c>
      <c r="AB11" s="16">
        <f>IF(Z11="","",SUMPRODUCT(($B$8:$B$52=B11)*($Z$8:$Z$52&lt;Z11))+1)</f>
        <v>6</v>
      </c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5" customHeight="1" x14ac:dyDescent="0.2">
      <c r="A12" s="5">
        <v>110</v>
      </c>
      <c r="B12" s="6" t="s">
        <v>33</v>
      </c>
      <c r="C12" s="6" t="s">
        <v>34</v>
      </c>
      <c r="D12" s="6" t="s">
        <v>30</v>
      </c>
      <c r="E12" s="7">
        <v>0.35416666666666702</v>
      </c>
      <c r="F12" s="7">
        <v>0.380196759259259</v>
      </c>
      <c r="G12" s="7">
        <f t="shared" si="0"/>
        <v>2.603009259259198E-2</v>
      </c>
      <c r="H12" s="7">
        <v>0.56388888888888899</v>
      </c>
      <c r="I12" s="7">
        <f t="shared" si="1"/>
        <v>0.18369212962963</v>
      </c>
      <c r="J12" s="7">
        <v>0.56874999999999998</v>
      </c>
      <c r="K12" s="7">
        <f t="shared" si="2"/>
        <v>4.8611111111109828E-3</v>
      </c>
      <c r="L12" s="7">
        <v>0.59375</v>
      </c>
      <c r="M12" s="7">
        <f t="shared" si="3"/>
        <v>2.5000000000000022E-2</v>
      </c>
      <c r="N12" s="7">
        <v>0.59982638888888895</v>
      </c>
      <c r="O12" s="7">
        <f t="shared" si="4"/>
        <v>6.0763888888889506E-3</v>
      </c>
      <c r="P12" s="7">
        <v>0.63173611111111105</v>
      </c>
      <c r="Q12" s="7">
        <f t="shared" si="5"/>
        <v>3.1909722222222103E-2</v>
      </c>
      <c r="R12" s="7">
        <v>0.65291666666666703</v>
      </c>
      <c r="S12" s="7">
        <f t="shared" si="6"/>
        <v>2.118055555555598E-2</v>
      </c>
      <c r="T12" s="7"/>
      <c r="U12" s="7" t="str">
        <f t="shared" si="7"/>
        <v/>
      </c>
      <c r="V12" s="7">
        <v>0.57777777777777772</v>
      </c>
      <c r="W12" s="7">
        <f t="shared" si="8"/>
        <v>0.22361111111111071</v>
      </c>
      <c r="X12" s="5">
        <v>0</v>
      </c>
      <c r="Y12" s="10">
        <f t="shared" si="9"/>
        <v>0</v>
      </c>
      <c r="Z12" s="9">
        <f t="shared" si="10"/>
        <v>0.22361111111111071</v>
      </c>
      <c r="AA12" s="8">
        <f>IF(Z12="","",SUMPRODUCT(--($Z$8:$Z$52&lt;Z12))+1)</f>
        <v>10</v>
      </c>
      <c r="AB12" s="8">
        <f>IF(Z12="","",SUMPRODUCT(($B$8:$B$52=B12)*($Z$8:$Z$52&lt;Z12))+1)</f>
        <v>2</v>
      </c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s="17" customFormat="1" ht="15" customHeight="1" x14ac:dyDescent="0.2">
      <c r="A13" s="13">
        <v>111</v>
      </c>
      <c r="B13" s="14" t="s">
        <v>28</v>
      </c>
      <c r="C13" s="14" t="s">
        <v>35</v>
      </c>
      <c r="D13" s="14" t="s">
        <v>30</v>
      </c>
      <c r="E13" s="15">
        <v>0.35416666666666702</v>
      </c>
      <c r="F13" s="15">
        <v>0.372962962962963</v>
      </c>
      <c r="G13" s="15">
        <f t="shared" si="0"/>
        <v>1.8796296296295978E-2</v>
      </c>
      <c r="H13" s="15">
        <v>0.51666666666666705</v>
      </c>
      <c r="I13" s="15">
        <f t="shared" si="1"/>
        <v>0.14370370370370406</v>
      </c>
      <c r="J13" s="15">
        <v>0.532905092592593</v>
      </c>
      <c r="K13" s="15">
        <f t="shared" si="2"/>
        <v>1.6238425925925948E-2</v>
      </c>
      <c r="L13" s="15">
        <v>0.55277777777777803</v>
      </c>
      <c r="M13" s="15">
        <f t="shared" si="3"/>
        <v>1.9872685185185035E-2</v>
      </c>
      <c r="N13" s="15">
        <v>0.55880787037037005</v>
      </c>
      <c r="O13" s="15">
        <f t="shared" si="4"/>
        <v>6.0300925925920179E-3</v>
      </c>
      <c r="P13" s="15"/>
      <c r="Q13" s="15" t="str">
        <f t="shared" si="5"/>
        <v/>
      </c>
      <c r="R13" s="15">
        <v>0.60584490740740704</v>
      </c>
      <c r="S13" s="15" t="str">
        <f t="shared" si="6"/>
        <v/>
      </c>
      <c r="T13" s="15">
        <v>0.61458333333333304</v>
      </c>
      <c r="U13" s="15">
        <f t="shared" si="7"/>
        <v>8.7384259259259967E-3</v>
      </c>
      <c r="V13" s="15">
        <v>0.61458333333333304</v>
      </c>
      <c r="W13" s="15">
        <f t="shared" si="8"/>
        <v>0.26041666666666602</v>
      </c>
      <c r="X13" s="13">
        <v>0</v>
      </c>
      <c r="Y13" s="16">
        <f t="shared" si="9"/>
        <v>0</v>
      </c>
      <c r="Z13" s="15">
        <f t="shared" si="10"/>
        <v>0.26041666666666602</v>
      </c>
      <c r="AA13" s="16">
        <f>IF(Z13="","",SUMPRODUCT(--($Z$8:$Z$52&lt;Z13))+1)</f>
        <v>16</v>
      </c>
      <c r="AB13" s="16">
        <f>IF(Z13="","",SUMPRODUCT(($B$8:$B$52=B13)*($Z$8:$Z$52&lt;Z13))+1)</f>
        <v>12</v>
      </c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5" customHeight="1" x14ac:dyDescent="0.2">
      <c r="A14" s="5">
        <v>112</v>
      </c>
      <c r="B14" s="6" t="s">
        <v>28</v>
      </c>
      <c r="C14" s="6" t="s">
        <v>36</v>
      </c>
      <c r="D14" s="6" t="s">
        <v>30</v>
      </c>
      <c r="E14" s="7">
        <v>0.35416666666666702</v>
      </c>
      <c r="F14" s="7">
        <v>0.373310185185185</v>
      </c>
      <c r="G14" s="7">
        <f t="shared" si="0"/>
        <v>1.9143518518517977E-2</v>
      </c>
      <c r="H14" s="7">
        <v>0.53888888888888897</v>
      </c>
      <c r="I14" s="7">
        <f t="shared" si="1"/>
        <v>0.16557870370370398</v>
      </c>
      <c r="J14" s="7">
        <v>0.544293981481481</v>
      </c>
      <c r="K14" s="7">
        <f t="shared" si="2"/>
        <v>5.4050925925920312E-3</v>
      </c>
      <c r="L14" s="7">
        <v>0.56388888888888899</v>
      </c>
      <c r="M14" s="7">
        <f t="shared" si="3"/>
        <v>1.9594907407407991E-2</v>
      </c>
      <c r="N14" s="7">
        <v>0.56876157407407402</v>
      </c>
      <c r="O14" s="7">
        <f t="shared" si="4"/>
        <v>4.8726851851850217E-3</v>
      </c>
      <c r="P14" s="7">
        <v>0.604409722222222</v>
      </c>
      <c r="Q14" s="7">
        <f t="shared" si="5"/>
        <v>3.5648148148147984E-2</v>
      </c>
      <c r="R14" s="7">
        <v>0.62400462962962999</v>
      </c>
      <c r="S14" s="7">
        <f t="shared" si="6"/>
        <v>1.9594907407407991E-2</v>
      </c>
      <c r="T14" s="7">
        <v>0.63124999999999998</v>
      </c>
      <c r="U14" s="7">
        <f t="shared" si="7"/>
        <v>7.2453703703699857E-3</v>
      </c>
      <c r="V14" s="7">
        <v>0.63124999999999998</v>
      </c>
      <c r="W14" s="7">
        <f t="shared" si="8"/>
        <v>0.27708333333333296</v>
      </c>
      <c r="X14" s="5">
        <v>0</v>
      </c>
      <c r="Y14" s="10">
        <f t="shared" si="9"/>
        <v>0</v>
      </c>
      <c r="Z14" s="9">
        <f t="shared" si="10"/>
        <v>0.27708333333333296</v>
      </c>
      <c r="AA14" s="8">
        <f>IF(Z14="","",SUMPRODUCT(--($Z$8:$Z$52&lt;Z14))+1)</f>
        <v>23</v>
      </c>
      <c r="AB14" s="8">
        <f>IF(Z14="","",SUMPRODUCT(($B$8:$B$52=B14)*($Z$8:$Z$52&lt;Z14))+1)</f>
        <v>18</v>
      </c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s="17" customFormat="1" ht="15" customHeight="1" x14ac:dyDescent="0.2">
      <c r="A15" s="13">
        <v>113</v>
      </c>
      <c r="B15" s="14" t="s">
        <v>28</v>
      </c>
      <c r="C15" s="14" t="s">
        <v>37</v>
      </c>
      <c r="D15" s="14" t="s">
        <v>30</v>
      </c>
      <c r="E15" s="15">
        <v>0.35416666666666702</v>
      </c>
      <c r="F15" s="15">
        <v>0.37199074074074101</v>
      </c>
      <c r="G15" s="15">
        <f t="shared" si="0"/>
        <v>1.7824074074073992E-2</v>
      </c>
      <c r="H15" s="15">
        <v>0.54861111111111105</v>
      </c>
      <c r="I15" s="15">
        <f t="shared" si="1"/>
        <v>0.17662037037037004</v>
      </c>
      <c r="J15" s="15">
        <v>0.55347222222222203</v>
      </c>
      <c r="K15" s="15">
        <f t="shared" si="2"/>
        <v>4.8611111111109828E-3</v>
      </c>
      <c r="L15" s="15"/>
      <c r="M15" s="15" t="str">
        <f t="shared" si="3"/>
        <v/>
      </c>
      <c r="N15" s="15">
        <v>0.58377314814814796</v>
      </c>
      <c r="O15" s="15" t="str">
        <f t="shared" si="4"/>
        <v/>
      </c>
      <c r="P15" s="15">
        <v>0.61085648148148197</v>
      </c>
      <c r="Q15" s="15">
        <f t="shared" si="5"/>
        <v>2.7083333333334014E-2</v>
      </c>
      <c r="R15" s="15">
        <v>0.62914351851851902</v>
      </c>
      <c r="S15" s="15">
        <f t="shared" si="6"/>
        <v>1.8287037037037046E-2</v>
      </c>
      <c r="T15" s="15">
        <v>0.64375000000000004</v>
      </c>
      <c r="U15" s="15">
        <f t="shared" si="7"/>
        <v>1.4606481481481026E-2</v>
      </c>
      <c r="V15" s="15">
        <v>0.64375000000000004</v>
      </c>
      <c r="W15" s="15">
        <f t="shared" si="8"/>
        <v>0.28958333333333303</v>
      </c>
      <c r="X15" s="13">
        <v>1</v>
      </c>
      <c r="Y15" s="16">
        <f t="shared" si="9"/>
        <v>10</v>
      </c>
      <c r="Z15" s="15">
        <f t="shared" si="10"/>
        <v>0.29652777777777745</v>
      </c>
      <c r="AA15" s="16">
        <f>IF(Z15="","",SUMPRODUCT(--($Z$8:$Z$52&lt;Z15))+1)</f>
        <v>27</v>
      </c>
      <c r="AB15" s="16">
        <f>IF(Z15="","",SUMPRODUCT(($B$8:$B$52=B15)*($Z$8:$Z$52&lt;Z15))+1)</f>
        <v>22</v>
      </c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5" customHeight="1" x14ac:dyDescent="0.2">
      <c r="A16" s="5">
        <v>115</v>
      </c>
      <c r="B16" s="6" t="s">
        <v>28</v>
      </c>
      <c r="C16" s="6" t="s">
        <v>38</v>
      </c>
      <c r="D16" s="6" t="s">
        <v>30</v>
      </c>
      <c r="E16" s="7">
        <v>0.35416666666666702</v>
      </c>
      <c r="F16" s="7">
        <v>0.374733796296296</v>
      </c>
      <c r="G16" s="7">
        <f t="shared" si="0"/>
        <v>2.0567129629628977E-2</v>
      </c>
      <c r="H16" s="7">
        <v>0.55208333333333304</v>
      </c>
      <c r="I16" s="7">
        <f t="shared" si="1"/>
        <v>0.17734953703703704</v>
      </c>
      <c r="J16" s="7">
        <v>0.56458333333333299</v>
      </c>
      <c r="K16" s="7">
        <f t="shared" si="2"/>
        <v>1.2499999999999956E-2</v>
      </c>
      <c r="L16" s="7">
        <v>0.594444444444444</v>
      </c>
      <c r="M16" s="7">
        <f t="shared" si="3"/>
        <v>2.9861111111111005E-2</v>
      </c>
      <c r="N16" s="7">
        <v>0.59971064814814801</v>
      </c>
      <c r="O16" s="7">
        <f t="shared" si="4"/>
        <v>5.2662037037040088E-3</v>
      </c>
      <c r="P16" s="7">
        <v>0.61723379629629604</v>
      </c>
      <c r="Q16" s="7">
        <f t="shared" si="5"/>
        <v>1.7523148148148038E-2</v>
      </c>
      <c r="R16" s="7">
        <v>0.63662037037037</v>
      </c>
      <c r="S16" s="7">
        <f t="shared" si="6"/>
        <v>1.9386574074073959E-2</v>
      </c>
      <c r="T16" s="7">
        <v>0.64722222222222203</v>
      </c>
      <c r="U16" s="7">
        <f t="shared" si="7"/>
        <v>1.0601851851852029E-2</v>
      </c>
      <c r="V16" s="7">
        <v>0.64722222222222203</v>
      </c>
      <c r="W16" s="7">
        <f t="shared" si="8"/>
        <v>0.29305555555555501</v>
      </c>
      <c r="X16" s="5">
        <v>0</v>
      </c>
      <c r="Y16" s="10">
        <f t="shared" si="9"/>
        <v>0</v>
      </c>
      <c r="Z16" s="9">
        <f t="shared" si="10"/>
        <v>0.29305555555555501</v>
      </c>
      <c r="AA16" s="8">
        <f>IF(Z16="","",SUMPRODUCT(--($Z$8:$Z$52&lt;Z16))+1)</f>
        <v>26</v>
      </c>
      <c r="AB16" s="8">
        <f>IF(Z16="","",SUMPRODUCT(($B$8:$B$52=B16)*($Z$8:$Z$52&lt;Z16))+1)</f>
        <v>21</v>
      </c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s="17" customFormat="1" ht="15" customHeight="1" x14ac:dyDescent="0.2">
      <c r="A17" s="13">
        <v>116</v>
      </c>
      <c r="B17" s="14" t="s">
        <v>33</v>
      </c>
      <c r="C17" s="14" t="s">
        <v>39</v>
      </c>
      <c r="D17" s="14" t="s">
        <v>30</v>
      </c>
      <c r="E17" s="15">
        <v>0.35416666666666702</v>
      </c>
      <c r="F17" s="15">
        <v>0.37267361111111103</v>
      </c>
      <c r="G17" s="15">
        <f t="shared" si="0"/>
        <v>1.8506944444444007E-2</v>
      </c>
      <c r="H17" s="15">
        <v>0.49305555555555602</v>
      </c>
      <c r="I17" s="15">
        <f t="shared" si="1"/>
        <v>0.120381944444445</v>
      </c>
      <c r="J17" s="15">
        <v>0.497418981481482</v>
      </c>
      <c r="K17" s="15">
        <f t="shared" si="2"/>
        <v>4.3634259259259789E-3</v>
      </c>
      <c r="L17" s="15">
        <v>0.51732638888888904</v>
      </c>
      <c r="M17" s="15">
        <f t="shared" si="3"/>
        <v>1.9907407407407041E-2</v>
      </c>
      <c r="N17" s="15">
        <v>0.52375000000000005</v>
      </c>
      <c r="O17" s="15">
        <f t="shared" si="4"/>
        <v>6.423611111111005E-3</v>
      </c>
      <c r="P17" s="15">
        <v>0.54984953703703698</v>
      </c>
      <c r="Q17" s="15">
        <f t="shared" si="5"/>
        <v>2.6099537037036935E-2</v>
      </c>
      <c r="R17" s="15">
        <v>0.56730324074074101</v>
      </c>
      <c r="S17" s="15">
        <f t="shared" si="6"/>
        <v>1.7453703703704027E-2</v>
      </c>
      <c r="T17" s="15">
        <v>0.57569444444444395</v>
      </c>
      <c r="U17" s="15">
        <f t="shared" si="7"/>
        <v>8.391203703702943E-3</v>
      </c>
      <c r="V17" s="15">
        <v>0.57569444444444395</v>
      </c>
      <c r="W17" s="15">
        <f t="shared" si="8"/>
        <v>0.22152777777777694</v>
      </c>
      <c r="X17" s="13">
        <v>0</v>
      </c>
      <c r="Y17" s="16">
        <f t="shared" si="9"/>
        <v>0</v>
      </c>
      <c r="Z17" s="15">
        <f t="shared" si="10"/>
        <v>0.22152777777777694</v>
      </c>
      <c r="AA17" s="16">
        <f>IF(Z17="","",SUMPRODUCT(--($Z$8:$Z$52&lt;Z17))+1)</f>
        <v>8</v>
      </c>
      <c r="AB17" s="16">
        <f>IF(Z17="","",SUMPRODUCT(($B$8:$B$52=B17)*($Z$8:$Z$52&lt;Z17))+1)</f>
        <v>1</v>
      </c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5" customHeight="1" x14ac:dyDescent="0.2">
      <c r="A18" s="5">
        <v>117</v>
      </c>
      <c r="B18" s="6" t="s">
        <v>28</v>
      </c>
      <c r="C18" s="6" t="s">
        <v>40</v>
      </c>
      <c r="D18" s="6" t="s">
        <v>30</v>
      </c>
      <c r="E18" s="7">
        <v>0.35416666666666702</v>
      </c>
      <c r="F18" s="7">
        <v>0.37208333333333299</v>
      </c>
      <c r="G18" s="7">
        <f t="shared" si="0"/>
        <v>1.791666666666597E-2</v>
      </c>
      <c r="H18" s="7">
        <v>0.51666666666666705</v>
      </c>
      <c r="I18" s="7">
        <f t="shared" si="1"/>
        <v>0.14458333333333406</v>
      </c>
      <c r="J18" s="7">
        <v>0.53209490740740695</v>
      </c>
      <c r="K18" s="7">
        <f t="shared" si="2"/>
        <v>1.5428240740739896E-2</v>
      </c>
      <c r="L18" s="7">
        <v>0.55277777777777803</v>
      </c>
      <c r="M18" s="7">
        <f t="shared" si="3"/>
        <v>2.0682870370371087E-2</v>
      </c>
      <c r="N18" s="7">
        <v>0.55896990740740704</v>
      </c>
      <c r="O18" s="7">
        <f t="shared" si="4"/>
        <v>6.1921296296290063E-3</v>
      </c>
      <c r="P18" s="7"/>
      <c r="Q18" s="7" t="str">
        <f t="shared" si="5"/>
        <v/>
      </c>
      <c r="R18" s="7">
        <v>0.60638888888888898</v>
      </c>
      <c r="S18" s="7" t="str">
        <f t="shared" si="6"/>
        <v/>
      </c>
      <c r="T18" s="7">
        <v>0.61666666666666703</v>
      </c>
      <c r="U18" s="7">
        <f t="shared" si="7"/>
        <v>1.0277777777778052E-2</v>
      </c>
      <c r="V18" s="7">
        <v>0.61666666666666703</v>
      </c>
      <c r="W18" s="7">
        <f t="shared" si="8"/>
        <v>0.26250000000000001</v>
      </c>
      <c r="X18" s="5">
        <v>0</v>
      </c>
      <c r="Y18" s="10">
        <f t="shared" si="9"/>
        <v>0</v>
      </c>
      <c r="Z18" s="9">
        <f t="shared" si="10"/>
        <v>0.26250000000000001</v>
      </c>
      <c r="AA18" s="8">
        <f>IF(Z18="","",SUMPRODUCT(--($Z$8:$Z$52&lt;Z18))+1)</f>
        <v>18</v>
      </c>
      <c r="AB18" s="8">
        <f>IF(Z18="","",SUMPRODUCT(($B$8:$B$52=B18)*($Z$8:$Z$52&lt;Z18))+1)</f>
        <v>14</v>
      </c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s="17" customFormat="1" ht="15" customHeight="1" x14ac:dyDescent="0.2">
      <c r="A19" s="13">
        <v>118</v>
      </c>
      <c r="B19" s="14" t="s">
        <v>28</v>
      </c>
      <c r="C19" s="14" t="s">
        <v>41</v>
      </c>
      <c r="D19" s="14" t="s">
        <v>30</v>
      </c>
      <c r="E19" s="15">
        <v>0.35416666666666702</v>
      </c>
      <c r="F19" s="15">
        <v>0.36966435185185198</v>
      </c>
      <c r="G19" s="15">
        <f t="shared" si="0"/>
        <v>1.5497685185184962E-2</v>
      </c>
      <c r="H19" s="15">
        <v>0.48815972222222198</v>
      </c>
      <c r="I19" s="15">
        <f t="shared" si="1"/>
        <v>0.11849537037037</v>
      </c>
      <c r="J19" s="15"/>
      <c r="K19" s="15" t="str">
        <f t="shared" si="2"/>
        <v/>
      </c>
      <c r="L19" s="15">
        <v>0.51082175925925899</v>
      </c>
      <c r="M19" s="15" t="str">
        <f t="shared" si="3"/>
        <v/>
      </c>
      <c r="N19" s="15">
        <v>0.51597222222222205</v>
      </c>
      <c r="O19" s="15">
        <f t="shared" si="4"/>
        <v>5.1504629629630649E-3</v>
      </c>
      <c r="P19" s="15">
        <v>0.54046296296296303</v>
      </c>
      <c r="Q19" s="15">
        <f t="shared" si="5"/>
        <v>2.4490740740740979E-2</v>
      </c>
      <c r="R19" s="15">
        <v>0.55614583333333301</v>
      </c>
      <c r="S19" s="15">
        <f t="shared" si="6"/>
        <v>1.5682870370369972E-2</v>
      </c>
      <c r="T19" s="15">
        <v>0.56388888888888899</v>
      </c>
      <c r="U19" s="15">
        <f t="shared" si="7"/>
        <v>7.7430555555559888E-3</v>
      </c>
      <c r="V19" s="15">
        <v>0.56388888888888899</v>
      </c>
      <c r="W19" s="15">
        <f t="shared" si="8"/>
        <v>0.20972222222222198</v>
      </c>
      <c r="X19" s="13">
        <v>0</v>
      </c>
      <c r="Y19" s="16">
        <f t="shared" si="9"/>
        <v>0</v>
      </c>
      <c r="Z19" s="15">
        <f t="shared" si="10"/>
        <v>0.20972222222222198</v>
      </c>
      <c r="AA19" s="16">
        <f>IF(Z19="","",SUMPRODUCT(--($Z$8:$Z$52&lt;Z19))+1)</f>
        <v>3</v>
      </c>
      <c r="AB19" s="16">
        <f>IF(Z19="","",SUMPRODUCT(($B$8:$B$52=B19)*($Z$8:$Z$52&lt;Z19))+1)</f>
        <v>3</v>
      </c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5" customHeight="1" x14ac:dyDescent="0.2">
      <c r="A20" s="5">
        <v>119</v>
      </c>
      <c r="B20" s="6" t="s">
        <v>42</v>
      </c>
      <c r="C20" s="6" t="s">
        <v>43</v>
      </c>
      <c r="D20" s="6" t="s">
        <v>30</v>
      </c>
      <c r="E20" s="7">
        <v>0.35416666666666702</v>
      </c>
      <c r="F20" s="7">
        <v>0.37246527777777799</v>
      </c>
      <c r="G20" s="7">
        <f t="shared" si="0"/>
        <v>1.8298611111110974E-2</v>
      </c>
      <c r="H20" s="7">
        <v>0.51527777777777795</v>
      </c>
      <c r="I20" s="7">
        <f t="shared" si="1"/>
        <v>0.14281249999999995</v>
      </c>
      <c r="J20" s="7">
        <v>0.53288194444444503</v>
      </c>
      <c r="K20" s="7">
        <f t="shared" si="2"/>
        <v>1.7604166666667087E-2</v>
      </c>
      <c r="L20" s="7">
        <v>0.55069444444444504</v>
      </c>
      <c r="M20" s="7">
        <f t="shared" si="3"/>
        <v>1.7812500000000009E-2</v>
      </c>
      <c r="N20" s="7">
        <v>0.55620370370370398</v>
      </c>
      <c r="O20" s="7">
        <f t="shared" si="4"/>
        <v>5.5092592592589362E-3</v>
      </c>
      <c r="P20" s="7">
        <v>0.58825231481481499</v>
      </c>
      <c r="Q20" s="7">
        <f t="shared" si="5"/>
        <v>3.2048611111111014E-2</v>
      </c>
      <c r="R20" s="7">
        <v>0.60482638888888896</v>
      </c>
      <c r="S20" s="7">
        <f t="shared" si="6"/>
        <v>1.6574074074073963E-2</v>
      </c>
      <c r="T20" s="7">
        <v>0.61319444444444504</v>
      </c>
      <c r="U20" s="7">
        <f t="shared" si="7"/>
        <v>8.3680555555560865E-3</v>
      </c>
      <c r="V20" s="7">
        <v>0.61319444444444504</v>
      </c>
      <c r="W20" s="7">
        <f t="shared" si="8"/>
        <v>0.25902777777777802</v>
      </c>
      <c r="X20" s="5">
        <v>0</v>
      </c>
      <c r="Y20" s="10">
        <f t="shared" si="9"/>
        <v>0</v>
      </c>
      <c r="Z20" s="9">
        <f t="shared" si="10"/>
        <v>0.25902777777777802</v>
      </c>
      <c r="AA20" s="8">
        <f>IF(Z20="","",SUMPRODUCT(--($Z$8:$Z$52&lt;Z20))+1)</f>
        <v>15</v>
      </c>
      <c r="AB20" s="8">
        <f>IF(Z20="","",SUMPRODUCT(($B$8:$B$52=B20)*($Z$8:$Z$52&lt;Z20))+1)</f>
        <v>1</v>
      </c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s="17" customFormat="1" ht="15" customHeight="1" x14ac:dyDescent="0.2">
      <c r="A21" s="13">
        <v>120</v>
      </c>
      <c r="B21" s="14" t="s">
        <v>28</v>
      </c>
      <c r="C21" s="14" t="s">
        <v>44</v>
      </c>
      <c r="D21" s="14" t="s">
        <v>30</v>
      </c>
      <c r="E21" s="15">
        <v>0.35416666666666702</v>
      </c>
      <c r="F21" s="15">
        <v>0.37321759259259302</v>
      </c>
      <c r="G21" s="15">
        <f t="shared" si="0"/>
        <v>1.9050925925925999E-2</v>
      </c>
      <c r="H21" s="15">
        <v>0.51805555555555605</v>
      </c>
      <c r="I21" s="15">
        <f t="shared" si="1"/>
        <v>0.14483796296296303</v>
      </c>
      <c r="J21" s="15">
        <v>0.52306712962962998</v>
      </c>
      <c r="K21" s="15">
        <f t="shared" si="2"/>
        <v>5.0115740740739323E-3</v>
      </c>
      <c r="L21" s="15"/>
      <c r="M21" s="15" t="str">
        <f t="shared" si="3"/>
        <v/>
      </c>
      <c r="N21" s="15">
        <v>0.555381944444444</v>
      </c>
      <c r="O21" s="15" t="str">
        <f t="shared" si="4"/>
        <v/>
      </c>
      <c r="P21" s="15">
        <v>0.58876157407407403</v>
      </c>
      <c r="Q21" s="15">
        <f t="shared" si="5"/>
        <v>3.3379629629630037E-2</v>
      </c>
      <c r="R21" s="15"/>
      <c r="S21" s="15" t="str">
        <f t="shared" si="6"/>
        <v/>
      </c>
      <c r="T21" s="15">
        <v>0.61527777777777803</v>
      </c>
      <c r="U21" s="15" t="str">
        <f t="shared" si="7"/>
        <v/>
      </c>
      <c r="V21" s="15">
        <v>0.61527777777777803</v>
      </c>
      <c r="W21" s="15">
        <f t="shared" si="8"/>
        <v>0.26111111111111102</v>
      </c>
      <c r="X21" s="13">
        <v>0</v>
      </c>
      <c r="Y21" s="16">
        <f t="shared" si="9"/>
        <v>0</v>
      </c>
      <c r="Z21" s="15">
        <f t="shared" si="10"/>
        <v>0.26111111111111102</v>
      </c>
      <c r="AA21" s="16">
        <f>IF(Z21="","",SUMPRODUCT(--($Z$8:$Z$52&lt;Z21))+1)</f>
        <v>17</v>
      </c>
      <c r="AB21" s="16">
        <f>IF(Z21="","",SUMPRODUCT(($B$8:$B$52=B21)*($Z$8:$Z$52&lt;Z21))+1)</f>
        <v>13</v>
      </c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5" customHeight="1" x14ac:dyDescent="0.2">
      <c r="A22" s="5">
        <v>121</v>
      </c>
      <c r="B22" s="6" t="s">
        <v>28</v>
      </c>
      <c r="C22" s="6" t="s">
        <v>45</v>
      </c>
      <c r="D22" s="6" t="s">
        <v>30</v>
      </c>
      <c r="E22" s="7">
        <v>0.35416666666666702</v>
      </c>
      <c r="F22" s="7">
        <v>0.37326388888888901</v>
      </c>
      <c r="G22" s="7">
        <f t="shared" si="0"/>
        <v>1.9097222222221988E-2</v>
      </c>
      <c r="H22" s="7">
        <v>0.530555555555556</v>
      </c>
      <c r="I22" s="7">
        <f t="shared" si="1"/>
        <v>0.157291666666667</v>
      </c>
      <c r="J22" s="7">
        <v>0.53459490740740701</v>
      </c>
      <c r="K22" s="7">
        <f t="shared" si="2"/>
        <v>4.039351851851003E-3</v>
      </c>
      <c r="L22" s="7">
        <v>0.55694444444444502</v>
      </c>
      <c r="M22" s="7">
        <f t="shared" si="3"/>
        <v>2.2349537037038014E-2</v>
      </c>
      <c r="N22" s="7">
        <v>0.56287037037037002</v>
      </c>
      <c r="O22" s="7">
        <f t="shared" si="4"/>
        <v>5.9259259259250019E-3</v>
      </c>
      <c r="P22" s="7">
        <v>0.59483796296296299</v>
      </c>
      <c r="Q22" s="7">
        <f t="shared" si="5"/>
        <v>3.1967592592592964E-2</v>
      </c>
      <c r="R22" s="7">
        <v>0.61123842592592603</v>
      </c>
      <c r="S22" s="7">
        <f t="shared" si="6"/>
        <v>1.6400462962963047E-2</v>
      </c>
      <c r="T22" s="7">
        <v>0.62013888888888902</v>
      </c>
      <c r="U22" s="7">
        <f t="shared" si="7"/>
        <v>8.900462962962985E-3</v>
      </c>
      <c r="V22" s="7">
        <v>0.62013888888888902</v>
      </c>
      <c r="W22" s="7">
        <f t="shared" si="8"/>
        <v>0.265972222222222</v>
      </c>
      <c r="X22" s="5">
        <v>0</v>
      </c>
      <c r="Y22" s="10">
        <f t="shared" si="9"/>
        <v>0</v>
      </c>
      <c r="Z22" s="9">
        <f t="shared" si="10"/>
        <v>0.265972222222222</v>
      </c>
      <c r="AA22" s="8">
        <f>IF(Z22="","",SUMPRODUCT(--($Z$8:$Z$52&lt;Z22))+1)</f>
        <v>20</v>
      </c>
      <c r="AB22" s="8">
        <f>IF(Z22="","",SUMPRODUCT(($B$8:$B$52=B22)*($Z$8:$Z$52&lt;Z22))+1)</f>
        <v>16</v>
      </c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s="17" customFormat="1" ht="15" customHeight="1" x14ac:dyDescent="0.2">
      <c r="A23" s="13">
        <v>122</v>
      </c>
      <c r="B23" s="14" t="s">
        <v>28</v>
      </c>
      <c r="C23" s="14" t="s">
        <v>46</v>
      </c>
      <c r="D23" s="14" t="s">
        <v>30</v>
      </c>
      <c r="E23" s="15">
        <v>0.35416666666666702</v>
      </c>
      <c r="F23" s="15">
        <v>0.37363425925925903</v>
      </c>
      <c r="G23" s="15">
        <f t="shared" si="0"/>
        <v>1.9467592592592009E-2</v>
      </c>
      <c r="H23" s="15">
        <v>0.52361111111111103</v>
      </c>
      <c r="I23" s="15">
        <f t="shared" si="1"/>
        <v>0.149976851851852</v>
      </c>
      <c r="J23" s="15">
        <v>0.53347222222222201</v>
      </c>
      <c r="K23" s="15">
        <f t="shared" si="2"/>
        <v>9.8611111111109873E-3</v>
      </c>
      <c r="L23" s="15">
        <v>0.55902777777777801</v>
      </c>
      <c r="M23" s="15">
        <f t="shared" si="3"/>
        <v>2.5555555555555998E-2</v>
      </c>
      <c r="N23" s="15">
        <v>0.56740740740740703</v>
      </c>
      <c r="O23" s="15">
        <f t="shared" si="4"/>
        <v>8.3796296296290151E-3</v>
      </c>
      <c r="P23" s="15">
        <v>0.60677083333333304</v>
      </c>
      <c r="Q23" s="15">
        <f t="shared" si="5"/>
        <v>3.936342592592601E-2</v>
      </c>
      <c r="R23" s="15">
        <v>0.62358796296296304</v>
      </c>
      <c r="S23" s="15">
        <f t="shared" si="6"/>
        <v>1.6817129629630001E-2</v>
      </c>
      <c r="T23" s="15">
        <v>0.63194444444444398</v>
      </c>
      <c r="U23" s="15">
        <f t="shared" si="7"/>
        <v>8.3564814814809374E-3</v>
      </c>
      <c r="V23" s="15">
        <v>0.63194444444444398</v>
      </c>
      <c r="W23" s="15">
        <f t="shared" si="8"/>
        <v>0.27777777777777696</v>
      </c>
      <c r="X23" s="13">
        <v>0</v>
      </c>
      <c r="Y23" s="16">
        <f t="shared" si="9"/>
        <v>0</v>
      </c>
      <c r="Z23" s="15">
        <f t="shared" si="10"/>
        <v>0.27777777777777696</v>
      </c>
      <c r="AA23" s="16">
        <f>IF(Z23="","",SUMPRODUCT(--($Z$8:$Z$52&lt;Z23))+1)</f>
        <v>24</v>
      </c>
      <c r="AB23" s="16">
        <f>IF(Z23="","",SUMPRODUCT(($B$8:$B$52=B23)*($Z$8:$Z$52&lt;Z23))+1)</f>
        <v>19</v>
      </c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5" customHeight="1" x14ac:dyDescent="0.2">
      <c r="A24" s="5">
        <v>123</v>
      </c>
      <c r="B24" s="6" t="s">
        <v>28</v>
      </c>
      <c r="C24" s="6" t="s">
        <v>47</v>
      </c>
      <c r="D24" s="6" t="s">
        <v>30</v>
      </c>
      <c r="E24" s="7">
        <v>0.35416666666666702</v>
      </c>
      <c r="F24" s="7">
        <v>0.37244212962963003</v>
      </c>
      <c r="G24" s="7">
        <f t="shared" si="0"/>
        <v>1.8275462962963007E-2</v>
      </c>
      <c r="H24" s="7">
        <v>0.54097222222222197</v>
      </c>
      <c r="I24" s="7">
        <f t="shared" si="1"/>
        <v>0.16853009259259194</v>
      </c>
      <c r="J24" s="7">
        <v>0.54513888888888895</v>
      </c>
      <c r="K24" s="7">
        <f t="shared" si="2"/>
        <v>4.1666666666669849E-3</v>
      </c>
      <c r="L24" s="7">
        <v>0.56736111111111098</v>
      </c>
      <c r="M24" s="7">
        <f t="shared" si="3"/>
        <v>2.2222222222222032E-2</v>
      </c>
      <c r="N24" s="7">
        <v>0.57409722222222204</v>
      </c>
      <c r="O24" s="7">
        <f t="shared" si="4"/>
        <v>6.7361111111110539E-3</v>
      </c>
      <c r="P24" s="7">
        <v>0.60775462962963001</v>
      </c>
      <c r="Q24" s="7">
        <f t="shared" si="5"/>
        <v>3.3657407407407969E-2</v>
      </c>
      <c r="R24" s="7">
        <v>0.62501157407407404</v>
      </c>
      <c r="S24" s="7">
        <f t="shared" si="6"/>
        <v>1.7256944444444033E-2</v>
      </c>
      <c r="T24" s="7">
        <v>0.63680555555555596</v>
      </c>
      <c r="U24" s="7">
        <f t="shared" si="7"/>
        <v>1.1793981481481919E-2</v>
      </c>
      <c r="V24" s="7">
        <v>0.63680555555555596</v>
      </c>
      <c r="W24" s="7">
        <f t="shared" si="8"/>
        <v>0.28263888888888894</v>
      </c>
      <c r="X24" s="5">
        <v>0</v>
      </c>
      <c r="Y24" s="10">
        <f t="shared" si="9"/>
        <v>0</v>
      </c>
      <c r="Z24" s="9">
        <f t="shared" si="10"/>
        <v>0.28263888888888894</v>
      </c>
      <c r="AA24" s="8">
        <f>IF(Z24="","",SUMPRODUCT(--($Z$8:$Z$52&lt;Z24))+1)</f>
        <v>25</v>
      </c>
      <c r="AB24" s="8">
        <f>IF(Z24="","",SUMPRODUCT(($B$8:$B$52=B24)*($Z$8:$Z$52&lt;Z24))+1)</f>
        <v>20</v>
      </c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s="17" customFormat="1" ht="15" customHeight="1" x14ac:dyDescent="0.2">
      <c r="A25" s="13">
        <v>124</v>
      </c>
      <c r="B25" s="14" t="s">
        <v>28</v>
      </c>
      <c r="C25" s="14" t="s">
        <v>48</v>
      </c>
      <c r="D25" s="14" t="s">
        <v>30</v>
      </c>
      <c r="E25" s="15">
        <v>0.35416666666666702</v>
      </c>
      <c r="F25" s="15">
        <v>0.37101851851851902</v>
      </c>
      <c r="G25" s="15">
        <f t="shared" si="0"/>
        <v>1.6851851851852007E-2</v>
      </c>
      <c r="H25" s="15">
        <v>0.53472222222222199</v>
      </c>
      <c r="I25" s="15">
        <f t="shared" si="1"/>
        <v>0.16370370370370296</v>
      </c>
      <c r="J25" s="15">
        <v>0.54122685185185204</v>
      </c>
      <c r="K25" s="15">
        <f t="shared" si="2"/>
        <v>6.5046296296300543E-3</v>
      </c>
      <c r="L25" s="15">
        <v>0.56041666666666701</v>
      </c>
      <c r="M25" s="15">
        <f t="shared" si="3"/>
        <v>1.9189814814814965E-2</v>
      </c>
      <c r="N25" s="15">
        <v>0.56990740740740697</v>
      </c>
      <c r="O25" s="15">
        <f t="shared" si="4"/>
        <v>9.4907407407399669E-3</v>
      </c>
      <c r="P25" s="15">
        <v>0.60002314814814794</v>
      </c>
      <c r="Q25" s="15">
        <f t="shared" si="5"/>
        <v>3.0115740740740971E-2</v>
      </c>
      <c r="R25" s="15">
        <v>0.61753472222222205</v>
      </c>
      <c r="S25" s="15">
        <f t="shared" si="6"/>
        <v>1.751157407407411E-2</v>
      </c>
      <c r="T25" s="15">
        <v>0.62638888888888899</v>
      </c>
      <c r="U25" s="15">
        <f t="shared" si="7"/>
        <v>8.8541666666669405E-3</v>
      </c>
      <c r="V25" s="15">
        <v>0.62638888888888899</v>
      </c>
      <c r="W25" s="15">
        <f t="shared" si="8"/>
        <v>0.27222222222222198</v>
      </c>
      <c r="X25" s="13">
        <v>0</v>
      </c>
      <c r="Y25" s="16">
        <f t="shared" si="9"/>
        <v>0</v>
      </c>
      <c r="Z25" s="15">
        <f t="shared" si="10"/>
        <v>0.27222222222222198</v>
      </c>
      <c r="AA25" s="16">
        <f>IF(Z25="","",SUMPRODUCT(--($Z$8:$Z$52&lt;Z25))+1)</f>
        <v>22</v>
      </c>
      <c r="AB25" s="16">
        <f>IF(Z25="","",SUMPRODUCT(($B$8:$B$52=B25)*($Z$8:$Z$52&lt;Z25))+1)</f>
        <v>17</v>
      </c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5" customHeight="1" x14ac:dyDescent="0.2">
      <c r="A26" s="5">
        <v>125</v>
      </c>
      <c r="B26" s="6" t="s">
        <v>42</v>
      </c>
      <c r="C26" s="6" t="s">
        <v>49</v>
      </c>
      <c r="D26" s="6" t="s">
        <v>30</v>
      </c>
      <c r="E26" s="7">
        <v>0.35416666666666702</v>
      </c>
      <c r="F26" s="7">
        <v>0.37409722222222203</v>
      </c>
      <c r="G26" s="7">
        <f t="shared" si="0"/>
        <v>1.9930555555555007E-2</v>
      </c>
      <c r="H26" s="7">
        <v>0.53125</v>
      </c>
      <c r="I26" s="7">
        <f t="shared" si="1"/>
        <v>0.15715277777777797</v>
      </c>
      <c r="J26" s="7">
        <v>0.53574074074074096</v>
      </c>
      <c r="K26" s="7">
        <f t="shared" si="2"/>
        <v>4.4907407407409616E-3</v>
      </c>
      <c r="L26" s="7">
        <v>0.55625000000000002</v>
      </c>
      <c r="M26" s="7">
        <f t="shared" si="3"/>
        <v>2.0509259259259061E-2</v>
      </c>
      <c r="N26" s="7">
        <v>0.56291666666666695</v>
      </c>
      <c r="O26" s="7">
        <f t="shared" si="4"/>
        <v>6.6666666666669316E-3</v>
      </c>
      <c r="P26" s="7">
        <v>0.59252314814814799</v>
      </c>
      <c r="Q26" s="7">
        <f t="shared" si="5"/>
        <v>2.960648148148104E-2</v>
      </c>
      <c r="R26" s="7">
        <v>0.60895833333333305</v>
      </c>
      <c r="S26" s="7">
        <f t="shared" si="6"/>
        <v>1.6435185185185053E-2</v>
      </c>
      <c r="T26" s="7">
        <v>0.62083333333333302</v>
      </c>
      <c r="U26" s="7">
        <f t="shared" si="7"/>
        <v>1.1874999999999969E-2</v>
      </c>
      <c r="V26" s="7">
        <v>0.62083333333333302</v>
      </c>
      <c r="W26" s="7">
        <f t="shared" si="8"/>
        <v>0.266666666666666</v>
      </c>
      <c r="X26" s="5">
        <v>0</v>
      </c>
      <c r="Y26" s="10">
        <f t="shared" si="9"/>
        <v>0</v>
      </c>
      <c r="Z26" s="9">
        <f t="shared" si="10"/>
        <v>0.266666666666666</v>
      </c>
      <c r="AA26" s="8">
        <f>IF(Z26="","",SUMPRODUCT(--($Z$8:$Z$52&lt;Z26))+1)</f>
        <v>21</v>
      </c>
      <c r="AB26" s="8">
        <f>IF(Z26="","",SUMPRODUCT(($B$8:$B$52=B26)*($Z$8:$Z$52&lt;Z26))+1)</f>
        <v>2</v>
      </c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s="17" customFormat="1" ht="15" customHeight="1" x14ac:dyDescent="0.2">
      <c r="A27" s="13">
        <v>126</v>
      </c>
      <c r="B27" s="14" t="s">
        <v>28</v>
      </c>
      <c r="C27" s="14" t="s">
        <v>50</v>
      </c>
      <c r="D27" s="14" t="s">
        <v>30</v>
      </c>
      <c r="E27" s="15">
        <v>0.35416666666666702</v>
      </c>
      <c r="F27" s="15">
        <v>0.37156250000000002</v>
      </c>
      <c r="G27" s="15">
        <f t="shared" si="0"/>
        <v>1.7395833333333E-2</v>
      </c>
      <c r="H27" s="15">
        <v>0.49722222222222201</v>
      </c>
      <c r="I27" s="15">
        <f t="shared" si="1"/>
        <v>0.12565972222222199</v>
      </c>
      <c r="J27" s="15">
        <v>0.50093750000000004</v>
      </c>
      <c r="K27" s="15">
        <f t="shared" si="2"/>
        <v>3.7152777777780255E-3</v>
      </c>
      <c r="L27" s="15">
        <v>0.51944444444444504</v>
      </c>
      <c r="M27" s="15">
        <f t="shared" si="3"/>
        <v>1.8506944444445006E-2</v>
      </c>
      <c r="N27" s="15">
        <v>0.52458333333333296</v>
      </c>
      <c r="O27" s="15">
        <f t="shared" si="4"/>
        <v>5.1388888888879158E-3</v>
      </c>
      <c r="P27" s="15">
        <v>0.54993055555555603</v>
      </c>
      <c r="Q27" s="15">
        <f t="shared" si="5"/>
        <v>2.5347222222223076E-2</v>
      </c>
      <c r="R27" s="15">
        <v>0.56650462962963</v>
      </c>
      <c r="S27" s="15">
        <f t="shared" si="6"/>
        <v>1.6574074074073963E-2</v>
      </c>
      <c r="T27" s="15">
        <v>0.57430555555555596</v>
      </c>
      <c r="U27" s="15">
        <f t="shared" si="7"/>
        <v>7.8009259259259611E-3</v>
      </c>
      <c r="V27" s="15">
        <v>0.57430555555555596</v>
      </c>
      <c r="W27" s="15">
        <f t="shared" si="8"/>
        <v>0.22013888888888894</v>
      </c>
      <c r="X27" s="13">
        <v>0</v>
      </c>
      <c r="Y27" s="16">
        <f t="shared" si="9"/>
        <v>0</v>
      </c>
      <c r="Z27" s="15">
        <f t="shared" si="10"/>
        <v>0.22013888888888894</v>
      </c>
      <c r="AA27" s="16">
        <f>IF(Z27="","",SUMPRODUCT(--($Z$8:$Z$52&lt;Z27))+1)</f>
        <v>7</v>
      </c>
      <c r="AB27" s="16">
        <f>IF(Z27="","",SUMPRODUCT(($B$8:$B$52=B27)*($Z$8:$Z$52&lt;Z27))+1)</f>
        <v>7</v>
      </c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5" customHeight="1" x14ac:dyDescent="0.2">
      <c r="A28" s="5">
        <v>127</v>
      </c>
      <c r="B28" s="6" t="s">
        <v>28</v>
      </c>
      <c r="C28" s="6" t="s">
        <v>51</v>
      </c>
      <c r="D28" s="6" t="s">
        <v>30</v>
      </c>
      <c r="E28" s="7">
        <v>0.35416666666666702</v>
      </c>
      <c r="F28" s="7">
        <v>0.37149305555555601</v>
      </c>
      <c r="G28" s="7">
        <f t="shared" si="0"/>
        <v>1.7326388888888988E-2</v>
      </c>
      <c r="H28" s="7">
        <v>0.50138888888888899</v>
      </c>
      <c r="I28" s="7">
        <f t="shared" si="1"/>
        <v>0.12989583333333299</v>
      </c>
      <c r="J28" s="7">
        <v>0.505462962962963</v>
      </c>
      <c r="K28" s="7">
        <f t="shared" si="2"/>
        <v>4.0740740740740078E-3</v>
      </c>
      <c r="L28" s="7">
        <v>0.52234953703703701</v>
      </c>
      <c r="M28" s="7">
        <f t="shared" si="3"/>
        <v>1.6886574074074012E-2</v>
      </c>
      <c r="N28" s="7">
        <v>0.52716435185185195</v>
      </c>
      <c r="O28" s="7">
        <f t="shared" si="4"/>
        <v>4.8148148148149383E-3</v>
      </c>
      <c r="P28" s="7">
        <v>0.55346064814814799</v>
      </c>
      <c r="Q28" s="7">
        <f t="shared" si="5"/>
        <v>2.629629629629604E-2</v>
      </c>
      <c r="R28" s="7">
        <v>0.56982638888888903</v>
      </c>
      <c r="S28" s="7">
        <f t="shared" si="6"/>
        <v>1.6365740740741042E-2</v>
      </c>
      <c r="T28" s="7">
        <v>0.57708333333333295</v>
      </c>
      <c r="U28" s="7">
        <f t="shared" si="7"/>
        <v>7.2569444444439135E-3</v>
      </c>
      <c r="V28" s="7">
        <v>0.57708333333333295</v>
      </c>
      <c r="W28" s="7">
        <f t="shared" si="8"/>
        <v>0.22291666666666593</v>
      </c>
      <c r="X28" s="5">
        <v>0</v>
      </c>
      <c r="Y28" s="10">
        <f t="shared" si="9"/>
        <v>0</v>
      </c>
      <c r="Z28" s="9">
        <f t="shared" si="10"/>
        <v>0.22291666666666593</v>
      </c>
      <c r="AA28" s="8">
        <f>IF(Z28="","",SUMPRODUCT(--($Z$8:$Z$52&lt;Z28))+1)</f>
        <v>9</v>
      </c>
      <c r="AB28" s="8">
        <f>IF(Z28="","",SUMPRODUCT(($B$8:$B$52=B28)*($Z$8:$Z$52&lt;Z28))+1)</f>
        <v>8</v>
      </c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</row>
    <row r="29" spans="1:49" s="17" customFormat="1" ht="15" customHeight="1" x14ac:dyDescent="0.2">
      <c r="A29" s="13">
        <v>128</v>
      </c>
      <c r="B29" s="14" t="s">
        <v>28</v>
      </c>
      <c r="C29" s="14" t="s">
        <v>52</v>
      </c>
      <c r="D29" s="14" t="s">
        <v>30</v>
      </c>
      <c r="E29" s="15">
        <v>0.35416666666666702</v>
      </c>
      <c r="F29" s="15">
        <v>0.36962962962962997</v>
      </c>
      <c r="G29" s="15">
        <f t="shared" si="0"/>
        <v>1.5462962962962956E-2</v>
      </c>
      <c r="H29" s="15">
        <v>0.482141203703704</v>
      </c>
      <c r="I29" s="15">
        <f t="shared" si="1"/>
        <v>0.11251157407407403</v>
      </c>
      <c r="J29" s="15"/>
      <c r="K29" s="15" t="str">
        <f t="shared" si="2"/>
        <v/>
      </c>
      <c r="L29" s="15"/>
      <c r="M29" s="15" t="str">
        <f t="shared" si="3"/>
        <v/>
      </c>
      <c r="N29" s="15">
        <v>0.50077546296296305</v>
      </c>
      <c r="O29" s="15" t="str">
        <f t="shared" si="4"/>
        <v/>
      </c>
      <c r="P29" s="15">
        <v>0.54090277777777795</v>
      </c>
      <c r="Q29" s="15">
        <f t="shared" si="5"/>
        <v>4.0127314814814907E-2</v>
      </c>
      <c r="R29" s="15">
        <v>0.55728009259259303</v>
      </c>
      <c r="S29" s="15">
        <f t="shared" si="6"/>
        <v>1.637731481481508E-2</v>
      </c>
      <c r="T29" s="15">
        <v>0.56388888888888899</v>
      </c>
      <c r="U29" s="15">
        <f t="shared" si="7"/>
        <v>6.6087962962959601E-3</v>
      </c>
      <c r="V29" s="15">
        <v>0.56388888888888899</v>
      </c>
      <c r="W29" s="15">
        <f t="shared" si="8"/>
        <v>0.20972222222222198</v>
      </c>
      <c r="X29" s="13">
        <v>0</v>
      </c>
      <c r="Y29" s="16">
        <f t="shared" si="9"/>
        <v>0</v>
      </c>
      <c r="Z29" s="15">
        <f t="shared" si="10"/>
        <v>0.20972222222222198</v>
      </c>
      <c r="AA29" s="16">
        <f>IF(Z29="","",SUMPRODUCT(--($Z$8:$Z$52&lt;Z29))+1)</f>
        <v>3</v>
      </c>
      <c r="AB29" s="16">
        <f>IF(Z29="","",SUMPRODUCT(($B$8:$B$52=B29)*($Z$8:$Z$52&lt;Z29))+1)</f>
        <v>3</v>
      </c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</row>
    <row r="30" spans="1:49" ht="15" customHeight="1" x14ac:dyDescent="0.2">
      <c r="A30" s="5">
        <v>129</v>
      </c>
      <c r="B30" s="6" t="s">
        <v>28</v>
      </c>
      <c r="C30" s="6" t="s">
        <v>53</v>
      </c>
      <c r="D30" s="6" t="s">
        <v>30</v>
      </c>
      <c r="E30" s="7">
        <v>0.35416666666666702</v>
      </c>
      <c r="F30" s="7">
        <v>0.37303240740740701</v>
      </c>
      <c r="G30" s="7">
        <f t="shared" si="0"/>
        <v>1.8865740740739989E-2</v>
      </c>
      <c r="H30" s="7">
        <v>0.50694444444444398</v>
      </c>
      <c r="I30" s="7">
        <f t="shared" si="1"/>
        <v>0.13391203703703697</v>
      </c>
      <c r="J30" s="7">
        <v>0.51054398148148195</v>
      </c>
      <c r="K30" s="7">
        <f t="shared" si="2"/>
        <v>3.5995370370379698E-3</v>
      </c>
      <c r="L30" s="7">
        <v>0.53005787037037</v>
      </c>
      <c r="M30" s="7">
        <f t="shared" si="3"/>
        <v>1.9513888888888054E-2</v>
      </c>
      <c r="N30" s="7">
        <v>0.53568287037036999</v>
      </c>
      <c r="O30" s="7">
        <f t="shared" si="4"/>
        <v>5.6249999999999911E-3</v>
      </c>
      <c r="P30" s="7">
        <v>0.56030092592592595</v>
      </c>
      <c r="Q30" s="7">
        <f t="shared" si="5"/>
        <v>2.4618055555555962E-2</v>
      </c>
      <c r="R30" s="7">
        <v>0.57847222222222205</v>
      </c>
      <c r="S30" s="7">
        <f t="shared" si="6"/>
        <v>1.8171296296296102E-2</v>
      </c>
      <c r="T30" s="7">
        <v>0.58819444444444502</v>
      </c>
      <c r="U30" s="7">
        <f t="shared" si="7"/>
        <v>9.7222222222229648E-3</v>
      </c>
      <c r="V30" s="7">
        <v>0.58819444444444502</v>
      </c>
      <c r="W30" s="7">
        <f t="shared" si="8"/>
        <v>0.234027777777778</v>
      </c>
      <c r="X30" s="5">
        <v>0</v>
      </c>
      <c r="Y30" s="10">
        <f t="shared" si="9"/>
        <v>0</v>
      </c>
      <c r="Z30" s="9">
        <f t="shared" si="10"/>
        <v>0.234027777777778</v>
      </c>
      <c r="AA30" s="8">
        <f>IF(Z30="","",SUMPRODUCT(--($Z$8:$Z$52&lt;Z30))+1)</f>
        <v>13</v>
      </c>
      <c r="AB30" s="8">
        <f>IF(Z30="","",SUMPRODUCT(($B$8:$B$52=B30)*($Z$8:$Z$52&lt;Z30))+1)</f>
        <v>10</v>
      </c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</row>
    <row r="31" spans="1:49" s="17" customFormat="1" ht="15" customHeight="1" x14ac:dyDescent="0.2">
      <c r="A31" s="13">
        <v>130</v>
      </c>
      <c r="B31" s="14" t="s">
        <v>28</v>
      </c>
      <c r="C31" s="14" t="s">
        <v>54</v>
      </c>
      <c r="D31" s="14" t="s">
        <v>30</v>
      </c>
      <c r="E31" s="15">
        <v>0.35416666666666702</v>
      </c>
      <c r="F31" s="15">
        <v>0.371423611111111</v>
      </c>
      <c r="G31" s="15">
        <f t="shared" si="0"/>
        <v>1.7256944444443978E-2</v>
      </c>
      <c r="H31" s="15">
        <v>0.49166666666666697</v>
      </c>
      <c r="I31" s="15">
        <f t="shared" si="1"/>
        <v>0.12024305555555598</v>
      </c>
      <c r="J31" s="15">
        <v>0.49648148148148202</v>
      </c>
      <c r="K31" s="15">
        <f t="shared" si="2"/>
        <v>4.8148148148150494E-3</v>
      </c>
      <c r="L31" s="15">
        <v>0.51473379629629601</v>
      </c>
      <c r="M31" s="15">
        <f t="shared" si="3"/>
        <v>1.8252314814813986E-2</v>
      </c>
      <c r="N31" s="15">
        <v>0.52028935185185199</v>
      </c>
      <c r="O31" s="15">
        <f t="shared" si="4"/>
        <v>5.5555555555559799E-3</v>
      </c>
      <c r="P31" s="15">
        <v>0.54273148148148198</v>
      </c>
      <c r="Q31" s="15">
        <f t="shared" si="5"/>
        <v>2.2442129629629992E-2</v>
      </c>
      <c r="R31" s="15">
        <v>0.55821759259259296</v>
      </c>
      <c r="S31" s="15">
        <f t="shared" si="6"/>
        <v>1.5486111111110978E-2</v>
      </c>
      <c r="T31" s="15">
        <v>0.56736111111111098</v>
      </c>
      <c r="U31" s="15">
        <f t="shared" si="7"/>
        <v>9.1435185185180234E-3</v>
      </c>
      <c r="V31" s="15">
        <v>0.56736111111111098</v>
      </c>
      <c r="W31" s="15">
        <f t="shared" si="8"/>
        <v>0.21319444444444396</v>
      </c>
      <c r="X31" s="13">
        <v>0</v>
      </c>
      <c r="Y31" s="16">
        <f t="shared" si="9"/>
        <v>0</v>
      </c>
      <c r="Z31" s="15">
        <f t="shared" si="10"/>
        <v>0.21319444444444396</v>
      </c>
      <c r="AA31" s="16">
        <f>IF(Z31="","",SUMPRODUCT(--($Z$8:$Z$52&lt;Z31))+1)</f>
        <v>5</v>
      </c>
      <c r="AB31" s="16">
        <f>IF(Z31="","",SUMPRODUCT(($B$8:$B$52=B31)*($Z$8:$Z$52&lt;Z31))+1)</f>
        <v>5</v>
      </c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  <row r="32" spans="1:49" ht="15" customHeight="1" x14ac:dyDescent="0.2">
      <c r="A32" s="5">
        <v>131</v>
      </c>
      <c r="B32" s="6" t="s">
        <v>33</v>
      </c>
      <c r="C32" s="6" t="s">
        <v>55</v>
      </c>
      <c r="D32" s="6" t="s">
        <v>30</v>
      </c>
      <c r="E32" s="7">
        <v>0.35416666666666702</v>
      </c>
      <c r="F32" s="7">
        <v>0.37255787037037003</v>
      </c>
      <c r="G32" s="7">
        <f t="shared" si="0"/>
        <v>1.8391203703703007E-2</v>
      </c>
      <c r="H32" s="7">
        <v>0.499305555555556</v>
      </c>
      <c r="I32" s="7">
        <f t="shared" si="1"/>
        <v>0.12674768518518598</v>
      </c>
      <c r="J32" s="7">
        <v>0.50332175925925904</v>
      </c>
      <c r="K32" s="7">
        <f t="shared" si="2"/>
        <v>4.0162037037030363E-3</v>
      </c>
      <c r="L32" s="7">
        <v>0.52341435185185203</v>
      </c>
      <c r="M32" s="7">
        <f t="shared" si="3"/>
        <v>2.0092592592592995E-2</v>
      </c>
      <c r="N32" s="7">
        <v>0.52943287037037001</v>
      </c>
      <c r="O32" s="7">
        <f t="shared" si="4"/>
        <v>6.018518518517979E-3</v>
      </c>
      <c r="P32" s="7">
        <v>0.55396990740740704</v>
      </c>
      <c r="Q32" s="7">
        <f t="shared" si="5"/>
        <v>2.4537037037037024E-2</v>
      </c>
      <c r="R32" s="7">
        <v>0.56927083333333295</v>
      </c>
      <c r="S32" s="7">
        <f t="shared" si="6"/>
        <v>1.5300925925925912E-2</v>
      </c>
      <c r="T32" s="7">
        <v>0.57777777777777795</v>
      </c>
      <c r="U32" s="7">
        <f t="shared" si="7"/>
        <v>8.5069444444449971E-3</v>
      </c>
      <c r="V32" s="7">
        <v>0.57777777777777795</v>
      </c>
      <c r="W32" s="7">
        <f>IF(OR(V32="",E32=""),"",V32-E32)</f>
        <v>0.22361111111111093</v>
      </c>
      <c r="X32" s="5">
        <v>0</v>
      </c>
      <c r="Y32" s="10">
        <f t="shared" si="9"/>
        <v>0</v>
      </c>
      <c r="Z32" s="9">
        <f t="shared" si="10"/>
        <v>0.22361111111111093</v>
      </c>
      <c r="AA32" s="8">
        <f>IF(Z32="","",SUMPRODUCT(--($Z$8:$Z$52&lt;Z32))+1)</f>
        <v>10</v>
      </c>
      <c r="AB32" s="8">
        <f>IF(Z32="","",SUMPRODUCT(($B$8:$B$52=B32)*($Z$8:$Z$52&lt;Z32))+1)</f>
        <v>2</v>
      </c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</row>
    <row r="33" spans="1:49" s="17" customFormat="1" ht="15" customHeight="1" x14ac:dyDescent="0.2">
      <c r="A33" s="13">
        <v>132</v>
      </c>
      <c r="B33" s="14" t="s">
        <v>28</v>
      </c>
      <c r="C33" s="14" t="s">
        <v>56</v>
      </c>
      <c r="D33" s="14" t="s">
        <v>30</v>
      </c>
      <c r="E33" s="15">
        <v>0.35416666666666702</v>
      </c>
      <c r="F33" s="15">
        <v>0.38765046296296302</v>
      </c>
      <c r="G33" s="15">
        <f t="shared" si="0"/>
        <v>3.3483796296295998E-2</v>
      </c>
      <c r="H33" s="15">
        <v>0.57083333333333297</v>
      </c>
      <c r="I33" s="15">
        <f t="shared" si="1"/>
        <v>0.18318287037036995</v>
      </c>
      <c r="J33" s="15">
        <v>0.57916666666666705</v>
      </c>
      <c r="K33" s="15">
        <f t="shared" si="2"/>
        <v>8.3333333333340809E-3</v>
      </c>
      <c r="L33" s="15">
        <v>0.59930555555555598</v>
      </c>
      <c r="M33" s="15">
        <f t="shared" si="3"/>
        <v>2.0138888888888928E-2</v>
      </c>
      <c r="N33" s="15">
        <v>0.60605324074074096</v>
      </c>
      <c r="O33" s="15">
        <f t="shared" si="4"/>
        <v>6.7476851851849817E-3</v>
      </c>
      <c r="P33" s="15">
        <v>0.65076388888888903</v>
      </c>
      <c r="Q33" s="15">
        <f t="shared" si="5"/>
        <v>4.4710648148148069E-2</v>
      </c>
      <c r="R33" s="15">
        <v>0.67050925925925897</v>
      </c>
      <c r="S33" s="15">
        <f t="shared" si="6"/>
        <v>1.9745370370369941E-2</v>
      </c>
      <c r="T33" s="15"/>
      <c r="U33" s="15" t="str">
        <f t="shared" si="7"/>
        <v/>
      </c>
      <c r="V33" s="15">
        <v>0.68611111111111112</v>
      </c>
      <c r="W33" s="15">
        <f>IF(OR(V33="",E33=""),"",V33-E33)</f>
        <v>0.3319444444444441</v>
      </c>
      <c r="X33" s="13">
        <v>0</v>
      </c>
      <c r="Y33" s="16">
        <f t="shared" si="9"/>
        <v>0</v>
      </c>
      <c r="Z33" s="15">
        <f t="shared" si="10"/>
        <v>0.3319444444444441</v>
      </c>
      <c r="AA33" s="16">
        <f>IF(Z33="","",SUMPRODUCT(--($Z$8:$Z$52&lt;Z33))+1)</f>
        <v>28</v>
      </c>
      <c r="AB33" s="16">
        <f>IF(Z33="","",SUMPRODUCT(($B$8:$B$52=B33)*($Z$8:$Z$52&lt;Z33))+1)</f>
        <v>23</v>
      </c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</row>
    <row r="34" spans="1:49" ht="15" customHeight="1" x14ac:dyDescent="0.2">
      <c r="A34" s="5">
        <v>167</v>
      </c>
      <c r="B34" s="6" t="s">
        <v>28</v>
      </c>
      <c r="C34" s="6" t="s">
        <v>57</v>
      </c>
      <c r="D34" s="6" t="s">
        <v>30</v>
      </c>
      <c r="E34" s="7">
        <v>0.35416666666666702</v>
      </c>
      <c r="F34" s="7">
        <v>0.37011574074074099</v>
      </c>
      <c r="G34" s="7">
        <f t="shared" si="0"/>
        <v>1.5949074074073977E-2</v>
      </c>
      <c r="H34" s="7">
        <v>0.486064814814815</v>
      </c>
      <c r="I34" s="7">
        <f t="shared" si="1"/>
        <v>0.11594907407407401</v>
      </c>
      <c r="J34" s="7">
        <v>0.48947916666666702</v>
      </c>
      <c r="K34" s="7">
        <f t="shared" si="2"/>
        <v>3.4143518518520155E-3</v>
      </c>
      <c r="L34" s="7">
        <v>0.50643518518518504</v>
      </c>
      <c r="M34" s="7">
        <f t="shared" si="3"/>
        <v>1.6956018518518023E-2</v>
      </c>
      <c r="N34" s="7">
        <v>0.51190972222222197</v>
      </c>
      <c r="O34" s="7">
        <f t="shared" si="4"/>
        <v>5.4745370370369306E-3</v>
      </c>
      <c r="P34" s="7">
        <v>0.53673611111111097</v>
      </c>
      <c r="Q34" s="7">
        <f t="shared" si="5"/>
        <v>2.4826388888888995E-2</v>
      </c>
      <c r="R34" s="7">
        <v>0.55438657407407399</v>
      </c>
      <c r="S34" s="7">
        <f t="shared" si="6"/>
        <v>1.7650462962963021E-2</v>
      </c>
      <c r="T34" s="7">
        <v>0.561805555555556</v>
      </c>
      <c r="U34" s="7">
        <f t="shared" si="7"/>
        <v>7.4189814814820121E-3</v>
      </c>
      <c r="V34" s="7">
        <v>0.561805555555556</v>
      </c>
      <c r="W34" s="7">
        <f t="shared" si="8"/>
        <v>0.20763888888888898</v>
      </c>
      <c r="X34" s="5">
        <v>0</v>
      </c>
      <c r="Y34" s="10">
        <f t="shared" si="9"/>
        <v>0</v>
      </c>
      <c r="Z34" s="9">
        <f t="shared" si="10"/>
        <v>0.20763888888888898</v>
      </c>
      <c r="AA34" s="8">
        <f>IF(Z34="","",SUMPRODUCT(--($Z$8:$Z$52&lt;Z34))+1)</f>
        <v>2</v>
      </c>
      <c r="AB34" s="8">
        <f>IF(Z34="","",SUMPRODUCT(($B$8:$B$52=B34)*($Z$8:$Z$52&lt;Z34))+1)</f>
        <v>2</v>
      </c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</row>
    <row r="35" spans="1:49" s="17" customFormat="1" ht="15" customHeight="1" x14ac:dyDescent="0.2">
      <c r="A35" s="13">
        <v>168</v>
      </c>
      <c r="B35" s="14" t="s">
        <v>28</v>
      </c>
      <c r="C35" s="14" t="s">
        <v>58</v>
      </c>
      <c r="D35" s="14" t="s">
        <v>30</v>
      </c>
      <c r="E35" s="15">
        <v>0.35416666666666702</v>
      </c>
      <c r="F35" s="15">
        <v>0.36950231481481499</v>
      </c>
      <c r="G35" s="15">
        <f t="shared" si="0"/>
        <v>1.5335648148147973E-2</v>
      </c>
      <c r="H35" s="15">
        <v>0.49861111111111101</v>
      </c>
      <c r="I35" s="15">
        <f t="shared" si="1"/>
        <v>0.12910879629629601</v>
      </c>
      <c r="J35" s="15">
        <v>0.50203703703703695</v>
      </c>
      <c r="K35" s="15">
        <f t="shared" si="2"/>
        <v>3.4259259259259434E-3</v>
      </c>
      <c r="L35" s="15">
        <v>0.52412037037036996</v>
      </c>
      <c r="M35" s="15">
        <f t="shared" si="3"/>
        <v>2.2083333333333011E-2</v>
      </c>
      <c r="N35" s="15">
        <v>0.52912037037036996</v>
      </c>
      <c r="O35" s="15">
        <f t="shared" si="4"/>
        <v>5.0000000000000044E-3</v>
      </c>
      <c r="P35" s="15">
        <v>0.55501157407407398</v>
      </c>
      <c r="Q35" s="15">
        <f t="shared" si="5"/>
        <v>2.5891203703704013E-2</v>
      </c>
      <c r="R35" s="15">
        <v>0.57003472222222196</v>
      </c>
      <c r="S35" s="15">
        <f t="shared" si="6"/>
        <v>1.502314814814798E-2</v>
      </c>
      <c r="T35" s="15">
        <v>0.58125000000000004</v>
      </c>
      <c r="U35" s="15">
        <f t="shared" si="7"/>
        <v>1.1215277777778088E-2</v>
      </c>
      <c r="V35" s="15">
        <v>0.58125000000000004</v>
      </c>
      <c r="W35" s="15">
        <f t="shared" si="8"/>
        <v>0.22708333333333303</v>
      </c>
      <c r="X35" s="13">
        <v>0</v>
      </c>
      <c r="Y35" s="16">
        <f t="shared" si="9"/>
        <v>0</v>
      </c>
      <c r="Z35" s="15">
        <f t="shared" si="10"/>
        <v>0.22708333333333303</v>
      </c>
      <c r="AA35" s="16">
        <f>IF(Z35="","",SUMPRODUCT(--($Z$8:$Z$52&lt;Z35))+1)</f>
        <v>12</v>
      </c>
      <c r="AB35" s="16">
        <f>IF(Z35="","",SUMPRODUCT(($B$8:$B$52=B35)*($Z$8:$Z$52&lt;Z35))+1)</f>
        <v>9</v>
      </c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</row>
    <row r="36" spans="1:49" ht="15" customHeight="1" x14ac:dyDescent="0.2">
      <c r="X36" s="5"/>
      <c r="Y36" s="10" t="str">
        <f t="shared" si="9"/>
        <v/>
      </c>
      <c r="Z36" s="9" t="str">
        <f t="shared" si="10"/>
        <v/>
      </c>
      <c r="AA36" s="8" t="str">
        <f>IF(Z36="","",SUMPRODUCT(--($Z$8:$Z$52&lt;Z36))+1)</f>
        <v/>
      </c>
      <c r="AB36" s="8" t="str">
        <f>IF(Z36="","",SUMPRODUCT(($B$8:$B$52=B36)*($Z$8:$Z$52&lt;Z36))+1)</f>
        <v/>
      </c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</row>
    <row r="37" spans="1:49" ht="15" customHeight="1" x14ac:dyDescent="0.2">
      <c r="X37" s="5"/>
      <c r="Y37" s="10" t="str">
        <f t="shared" si="9"/>
        <v/>
      </c>
      <c r="Z37" s="9" t="str">
        <f t="shared" si="10"/>
        <v/>
      </c>
      <c r="AA37" s="8" t="str">
        <f>IF(Z37="","",SUMPRODUCT(--($Z$8:$Z$52&lt;Z37))+1)</f>
        <v/>
      </c>
      <c r="AB37" s="8" t="str">
        <f>IF(Z37="","",SUMPRODUCT(($B$8:$B$52=B37)*($Z$8:$Z$52&lt;Z37))+1)</f>
        <v/>
      </c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</row>
    <row r="38" spans="1:49" ht="15" customHeight="1" x14ac:dyDescent="0.2">
      <c r="X38" s="5"/>
      <c r="Y38" s="10" t="str">
        <f t="shared" si="9"/>
        <v/>
      </c>
      <c r="Z38" s="9" t="str">
        <f t="shared" si="10"/>
        <v/>
      </c>
      <c r="AA38" s="8" t="str">
        <f>IF(Z38="","",SUMPRODUCT(--($Z$8:$Z$52&lt;Z38))+1)</f>
        <v/>
      </c>
      <c r="AB38" s="8" t="str">
        <f>IF(Z38="","",SUMPRODUCT(($B$8:$B$52=B38)*($Z$8:$Z$52&lt;Z38))+1)</f>
        <v/>
      </c>
    </row>
    <row r="39" spans="1:49" ht="15" customHeight="1" x14ac:dyDescent="0.2">
      <c r="X39" s="5"/>
      <c r="Y39" s="10" t="str">
        <f t="shared" si="9"/>
        <v/>
      </c>
      <c r="Z39" s="9" t="str">
        <f t="shared" si="10"/>
        <v/>
      </c>
      <c r="AA39" s="8" t="str">
        <f>IF(Z39="","",SUMPRODUCT(--($Z$8:$Z$52&lt;Z39))+1)</f>
        <v/>
      </c>
      <c r="AB39" s="8" t="str">
        <f>IF(Z39="","",SUMPRODUCT(($B$8:$B$52=B39)*($Z$8:$Z$52&lt;Z39))+1)</f>
        <v/>
      </c>
    </row>
    <row r="40" spans="1:49" ht="15" customHeight="1" x14ac:dyDescent="0.2">
      <c r="X40" s="5"/>
      <c r="Y40" s="10" t="str">
        <f t="shared" si="9"/>
        <v/>
      </c>
      <c r="Z40" s="9" t="str">
        <f t="shared" si="10"/>
        <v/>
      </c>
      <c r="AA40" s="8" t="str">
        <f>IF(Z40="","",SUMPRODUCT(--($Z$8:$Z$52&lt;Z40))+1)</f>
        <v/>
      </c>
      <c r="AB40" s="8" t="str">
        <f>IF(Z40="","",SUMPRODUCT(($B$8:$B$52=B40)*($Z$8:$Z$52&lt;Z40))+1)</f>
        <v/>
      </c>
    </row>
    <row r="41" spans="1:49" ht="15" customHeight="1" x14ac:dyDescent="0.2">
      <c r="X41" s="5"/>
      <c r="Y41" s="10" t="str">
        <f t="shared" si="9"/>
        <v/>
      </c>
      <c r="Z41" s="9" t="str">
        <f t="shared" si="10"/>
        <v/>
      </c>
      <c r="AA41" s="8" t="str">
        <f>IF(Z41="","",SUMPRODUCT(--($Z$8:$Z$52&lt;Z41))+1)</f>
        <v/>
      </c>
      <c r="AB41" s="8" t="str">
        <f>IF(Z41="","",SUMPRODUCT(($B$8:$B$52=B41)*($Z$8:$Z$52&lt;Z41))+1)</f>
        <v/>
      </c>
    </row>
    <row r="42" spans="1:49" ht="15" customHeight="1" x14ac:dyDescent="0.2">
      <c r="X42" s="5"/>
      <c r="Y42" s="10" t="str">
        <f t="shared" si="9"/>
        <v/>
      </c>
      <c r="Z42" s="9" t="str">
        <f t="shared" si="10"/>
        <v/>
      </c>
      <c r="AA42" s="8" t="str">
        <f>IF(Z42="","",SUMPRODUCT(--($Z$8:$Z$52&lt;Z42))+1)</f>
        <v/>
      </c>
      <c r="AB42" s="8" t="str">
        <f>IF(Z42="","",SUMPRODUCT(($B$8:$B$52=B42)*($Z$8:$Z$52&lt;Z42))+1)</f>
        <v/>
      </c>
    </row>
    <row r="43" spans="1:49" ht="15" customHeight="1" x14ac:dyDescent="0.2">
      <c r="X43" s="5"/>
      <c r="Y43" s="10" t="str">
        <f t="shared" si="9"/>
        <v/>
      </c>
      <c r="Z43" s="9" t="str">
        <f t="shared" si="10"/>
        <v/>
      </c>
      <c r="AA43" s="8" t="str">
        <f>IF(Z43="","",SUMPRODUCT(--($Z$8:$Z$52&lt;Z43))+1)</f>
        <v/>
      </c>
      <c r="AB43" s="8" t="str">
        <f>IF(Z43="","",SUMPRODUCT(($B$8:$B$52=B43)*($Z$8:$Z$52&lt;Z43))+1)</f>
        <v/>
      </c>
    </row>
    <row r="44" spans="1:49" ht="15" customHeight="1" x14ac:dyDescent="0.2">
      <c r="X44" s="5"/>
      <c r="Y44" s="10" t="str">
        <f t="shared" si="9"/>
        <v/>
      </c>
      <c r="Z44" s="9" t="str">
        <f t="shared" si="10"/>
        <v/>
      </c>
      <c r="AA44" s="8" t="str">
        <f>IF(Z44="","",SUMPRODUCT(--($Z$8:$Z$52&lt;Z44))+1)</f>
        <v/>
      </c>
      <c r="AB44" s="8" t="str">
        <f>IF(Z44="","",SUMPRODUCT(($B$8:$B$52=B44)*($Z$8:$Z$52&lt;Z44))+1)</f>
        <v/>
      </c>
    </row>
    <row r="45" spans="1:49" ht="15" customHeight="1" x14ac:dyDescent="0.2">
      <c r="X45" s="5"/>
      <c r="Y45" s="10" t="str">
        <f t="shared" si="9"/>
        <v/>
      </c>
      <c r="Z45" s="9" t="str">
        <f t="shared" si="10"/>
        <v/>
      </c>
      <c r="AA45" s="8" t="str">
        <f>IF(Z45="","",SUMPRODUCT(--($Z$8:$Z$52&lt;Z45))+1)</f>
        <v/>
      </c>
      <c r="AB45" s="8" t="str">
        <f>IF(Z45="","",SUMPRODUCT(($B$8:$B$52=B45)*($Z$8:$Z$52&lt;Z45))+1)</f>
        <v/>
      </c>
    </row>
    <row r="46" spans="1:49" ht="15" customHeight="1" x14ac:dyDescent="0.2">
      <c r="X46" s="5"/>
      <c r="Y46" s="10" t="str">
        <f t="shared" si="9"/>
        <v/>
      </c>
      <c r="Z46" s="9" t="str">
        <f t="shared" si="10"/>
        <v/>
      </c>
      <c r="AA46" s="8" t="str">
        <f>IF(Z46="","",SUMPRODUCT(--($Z$8:$Z$52&lt;Z46))+1)</f>
        <v/>
      </c>
      <c r="AB46" s="8" t="str">
        <f>IF(Z46="","",SUMPRODUCT(($B$8:$B$52=B46)*($Z$8:$Z$52&lt;Z46))+1)</f>
        <v/>
      </c>
    </row>
    <row r="47" spans="1:49" ht="15" customHeight="1" x14ac:dyDescent="0.2">
      <c r="X47" s="5"/>
      <c r="Y47" s="10" t="str">
        <f t="shared" si="9"/>
        <v/>
      </c>
      <c r="Z47" s="9" t="str">
        <f t="shared" si="10"/>
        <v/>
      </c>
      <c r="AA47" s="8" t="str">
        <f>IF(Z47="","",SUMPRODUCT(--($Z$8:$Z$52&lt;Z47))+1)</f>
        <v/>
      </c>
      <c r="AB47" s="8" t="str">
        <f>IF(Z47="","",SUMPRODUCT(($B$8:$B$52=B47)*($Z$8:$Z$52&lt;Z47))+1)</f>
        <v/>
      </c>
    </row>
    <row r="48" spans="1:49" ht="15" customHeight="1" x14ac:dyDescent="0.2">
      <c r="X48" s="5"/>
      <c r="Y48" s="10" t="str">
        <f t="shared" si="9"/>
        <v/>
      </c>
      <c r="Z48" s="9" t="str">
        <f t="shared" si="10"/>
        <v/>
      </c>
      <c r="AA48" s="8" t="str">
        <f>IF(Z48="","",SUMPRODUCT(--($Z$8:$Z$52&lt;Z48))+1)</f>
        <v/>
      </c>
      <c r="AB48" s="8" t="str">
        <f>IF(Z48="","",SUMPRODUCT(($B$8:$B$52=B48)*($Z$8:$Z$52&lt;Z48))+1)</f>
        <v/>
      </c>
    </row>
    <row r="49" spans="24:28" ht="15" customHeight="1" x14ac:dyDescent="0.2">
      <c r="X49" s="5"/>
      <c r="Y49" s="8" t="str">
        <f t="shared" si="9"/>
        <v/>
      </c>
      <c r="Z49" s="7" t="str">
        <f t="shared" si="10"/>
        <v/>
      </c>
      <c r="AA49" s="8" t="str">
        <f>IF(Z49="","",SUMPRODUCT(--($Z$8:$Z$52&lt;Z49))+1)</f>
        <v/>
      </c>
      <c r="AB49" s="8" t="str">
        <f>IF(Z49="","",SUMPRODUCT(($B$8:$B$52=B49)*($Z$8:$Z$52&lt;Z49))+1)</f>
        <v/>
      </c>
    </row>
    <row r="50" spans="24:28" ht="15" customHeight="1" x14ac:dyDescent="0.2">
      <c r="X50" s="5"/>
      <c r="Y50" s="8" t="str">
        <f t="shared" si="9"/>
        <v/>
      </c>
      <c r="Z50" s="7" t="str">
        <f t="shared" si="10"/>
        <v/>
      </c>
      <c r="AA50" s="8" t="str">
        <f>IF(Z50="","",SUMPRODUCT(--($Z$8:$Z$52&lt;Z50))+1)</f>
        <v/>
      </c>
      <c r="AB50" s="8" t="str">
        <f>IF(Z50="","",SUMPRODUCT(($B$8:$B$52=B50)*($Z$8:$Z$52&lt;Z50))+1)</f>
        <v/>
      </c>
    </row>
    <row r="51" spans="24:28" ht="15" customHeight="1" x14ac:dyDescent="0.2">
      <c r="X51" s="5"/>
      <c r="Y51" s="8" t="str">
        <f t="shared" si="9"/>
        <v/>
      </c>
      <c r="Z51" s="7" t="str">
        <f t="shared" si="10"/>
        <v/>
      </c>
      <c r="AA51" s="8" t="str">
        <f>IF(Z51="","",SUMPRODUCT(--($Z$8:$Z$52&lt;Z51))+1)</f>
        <v/>
      </c>
      <c r="AB51" s="8" t="str">
        <f>IF(Z51="","",SUMPRODUCT(($B$8:$B$52=B51)*($Z$8:$Z$52&lt;Z51))+1)</f>
        <v/>
      </c>
    </row>
    <row r="52" spans="24:28" ht="15" customHeight="1" x14ac:dyDescent="0.2">
      <c r="X52" s="5"/>
      <c r="Y52" s="8" t="str">
        <f t="shared" si="9"/>
        <v/>
      </c>
      <c r="Z52" s="7" t="str">
        <f t="shared" si="10"/>
        <v/>
      </c>
      <c r="AA52" s="8" t="str">
        <f>IF(Z52="","",SUMPRODUCT(--($Z$8:$Z$52&lt;Z52))+1)</f>
        <v/>
      </c>
      <c r="AB52" s="8" t="str">
        <f>IF(Z52="","",SUMPRODUCT(($B$8:$B$52=B52)*($Z$8:$Z$52&lt;Z52))+1)</f>
        <v/>
      </c>
    </row>
  </sheetData>
  <mergeCells count="1">
    <mergeCell ref="A1:AB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Alycia PERY</cp:lastModifiedBy>
  <cp:revision>0</cp:revision>
  <dcterms:created xsi:type="dcterms:W3CDTF">2026-10-25T18:10:33Z</dcterms:created>
  <dcterms:modified xsi:type="dcterms:W3CDTF">2026-10-26T13:59:20Z</dcterms:modified>
  <dc:language>en-US</dc:language>
</cp:coreProperties>
</file>